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51" documentId="13_ncr:1_{F6CB121F-512D-4AA6-A0C1-0FB36C537598}" xr6:coauthVersionLast="47" xr6:coauthVersionMax="47" xr10:uidLastSave="{C43C8241-C516-4F2E-8A5F-C4321DCFFF56}"/>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G2" i="6"/>
  <c r="G3" i="6"/>
  <c r="G4" i="6"/>
  <c r="G5" i="6"/>
  <c r="G6" i="6"/>
  <c r="G7" i="6"/>
  <c r="G8" i="6"/>
  <c r="G9" i="6"/>
  <c r="G10" i="6"/>
  <c r="G11" i="6"/>
  <c r="G12" i="6"/>
  <c r="G13" i="6"/>
  <c r="G14" i="6"/>
  <c r="G15" i="6"/>
  <c r="G16" i="6"/>
  <c r="G17" i="6"/>
  <c r="G1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G5" i="5"/>
  <c r="I5" i="5"/>
  <c r="J5" i="5"/>
  <c r="L5" i="5"/>
  <c r="G6" i="5"/>
  <c r="I6" i="5"/>
  <c r="J6" i="5"/>
  <c r="L6" i="5"/>
  <c r="G7" i="5"/>
  <c r="I7" i="5"/>
  <c r="J7" i="5"/>
  <c r="L7"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B3"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<sst xmlns="http://schemas.openxmlformats.org/spreadsheetml/2006/main" count="180280" uniqueCount="39124">
  <si>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</si>
  <si>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</si>
  <si>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</si>
  <si>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</si>
  <si>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</si>
  <si>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</si>
  <si>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</si>
  <si>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</si>
  <si>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</si>
  <si>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</si>
  <si>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</si>
  <si>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</si>
  <si>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</si>
  <si>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</si>
  <si>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</si>
  <si>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</si>
  <si>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</si>
  <si>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</si>
  <si>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</si>
  <si>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</si>
  <si>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</si>
  <si>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</si>
  <si>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</si>
  <si>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</si>
  <si>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</si>
  <si>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</si>
  <si>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</si>
  <si>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</si>
  <si>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</si>
  <si>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</si>
  <si>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</si>
  <si>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</si>
  <si>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</si>
  <si>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</si>
  <si>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</si>
  <si>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</si>
  <si>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</si>
  <si>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</si>
  <si>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</si>
  <si>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</si>
  <si>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</si>
  <si>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</si>
  <si>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</si>
  <si>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</si>
  <si>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</si>
  <si>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</si>
  <si>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</si>
  <si>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</si>
  <si>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</si>
  <si>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</si>
  <si>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</si>
  <si>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</si>
  <si>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</si>
  <si>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</si>
  <si>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</si>
  <si>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</si>
  <si>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</si>
  <si>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</si>
  <si>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</si>
  <si>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</si>
  <si>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</si>
  <si>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</si>
  <si>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</si>
  <si>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</si>
  <si>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</si>
  <si>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</si>
  <si>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</si>
  <si>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</si>
  <si>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</si>
  <si>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</si>
  <si>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</si>
  <si>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</si>
  <si>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</si>
  <si>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</si>
  <si>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</si>
  <si>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</si>
  <si>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</si>
  <si>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</si>
  <si>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</si>
  <si>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</si>
  <si>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</si>
  <si>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</si>
  <si>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</si>
  <si>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</si>
  <si>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</si>
  <si>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</si>
  <si>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</si>
  <si>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</si>
  <si>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</si>
  <si>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</si>
  <si>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</si>
  <si>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</si>
  <si>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</si>
  <si>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</si>
  <si>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</si>
  <si>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</si>
  <si>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</si>
  <si>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</si>
  <si>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</si>
  <si>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</si>
  <si>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</si>
  <si>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</si>
  <si>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</si>
  <si>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</si>
  <si>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</si>
  <si>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</si>
  <si>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</si>
  <si>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</si>
  <si>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</si>
  <si>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</si>
  <si>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</si>
  <si>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</si>
  <si>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</si>
  <si>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</si>
  <si>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</si>
  <si>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</si>
  <si>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</si>
  <si>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</si>
  <si>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</si>
  <si>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</si>
  <si>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</si>
  <si>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</si>
  <si>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</si>
  <si>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</si>
  <si>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</si>
  <si>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</si>
  <si>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</si>
  <si>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</si>
  <si>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</si>
  <si>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</si>
  <si>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</si>
  <si>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</si>
  <si>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</si>
  <si>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</si>
  <si>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</si>
  <si>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</si>
  <si>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</si>
  <si>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</si>
  <si>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</si>
  <si>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</si>
  <si>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</si>
  <si>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</si>
  <si>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</si>
  <si>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</si>
  <si>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</si>
  <si>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</si>
  <si>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</si>
  <si>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</si>
  <si>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</si>
  <si>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</si>
  <si>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</si>
  <si>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</si>
  <si>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</si>
  <si>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</si>
  <si>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</si>
  <si>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</si>
  <si>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</si>
  <si>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</si>
  <si>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</si>
  <si>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</si>
  <si>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</si>
  <si>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</si>
  <si>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</si>
  <si>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</si>
  <si>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</si>
  <si>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</si>
  <si>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</si>
  <si>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</si>
  <si>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</si>
  <si>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</si>
  <si>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</si>
  <si>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</si>
  <si>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</si>
  <si>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</si>
  <si>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</si>
  <si>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</si>
  <si>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</si>
  <si>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</si>
  <si>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</si>
  <si>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</si>
  <si>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</si>
  <si>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</si>
  <si>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</si>
  <si>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</si>
  <si>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</si>
  <si>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</si>
  <si>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</si>
  <si>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</si>
  <si>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</si>
  <si>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</si>
  <si>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</si>
  <si>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</si>
  <si>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</si>
  <si>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</si>
  <si>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</si>
  <si>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</si>
  <si>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</si>
  <si>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</si>
  <si>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</si>
  <si>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</si>
  <si>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</si>
  <si>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</si>
  <si>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</si>
  <si>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</si>
  <si>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</si>
  <si>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</si>
  <si>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</si>
  <si>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</si>
  <si>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</si>
  <si>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</si>
  <si>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</si>
  <si>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</si>
  <si>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</si>
  <si>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</si>
  <si>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</si>
  <si>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</si>
  <si>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</si>
  <si>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</si>
  <si>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</si>
  <si>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</si>
  <si>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</si>
  <si>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</si>
  <si>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</si>
  <si>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</si>
  <si>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</si>
  <si>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</si>
  <si>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</si>
  <si>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</si>
  <si>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</si>
  <si>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</si>
  <si>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</si>
  <si>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</si>
  <si>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</si>
  <si>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</si>
  <si>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</si>
  <si>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</si>
  <si>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</si>
  <si>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</si>
  <si>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</si>
  <si>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</si>
  <si>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</si>
  <si>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</si>
  <si>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</si>
  <si>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</si>
  <si>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</si>
  <si>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</si>
  <si>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</si>
  <si>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</si>
  <si>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</si>
  <si>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</si>
  <si>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</si>
  <si>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</si>
  <si>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</si>
  <si>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</si>
  <si>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</si>
  <si>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</si>
  <si>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</si>
  <si>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</si>
  <si>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</si>
  <si>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</si>
  <si>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</si>
  <si>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</si>
  <si>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</si>
  <si>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</si>
  <si>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</si>
  <si>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</si>
  <si>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</si>
  <si>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</si>
  <si>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</si>
  <si>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</si>
  <si>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</si>
  <si>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</si>
  <si>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</si>
  <si>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</si>
  <si>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</si>
  <si>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</si>
  <si>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</si>
  <si>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</si>
  <si>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</si>
  <si>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</si>
  <si>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</si>
  <si>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</si>
  <si>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</si>
  <si>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</si>
  <si>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</si>
  <si>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</si>
  <si>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</si>
  <si>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</si>
  <si>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</si>
  <si>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</si>
  <si>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</si>
  <si>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</si>
  <si>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</si>
  <si>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</si>
  <si>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</si>
  <si>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</si>
  <si>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</si>
  <si>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</si>
  <si>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</si>
  <si>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</si>
  <si>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</si>
  <si>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</si>
  <si>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</si>
  <si>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</si>
  <si>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</si>
  <si>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</si>
  <si>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</si>
  <si>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</si>
  <si>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</si>
  <si>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</si>
  <si>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</si>
  <si>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</si>
  <si>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</si>
  <si>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</si>
  <si>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</si>
  <si>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</si>
  <si>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</si>
  <si>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</si>
  <si>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</si>
  <si>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</si>
  <si>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</si>
  <si>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</si>
  <si>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</si>
  <si>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</si>
  <si>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</si>
  <si>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</si>
  <si>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</si>
  <si>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</si>
  <si>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</si>
  <si>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</si>
  <si>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</si>
  <si>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</si>
  <si>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</si>
  <si>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</si>
  <si>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</si>
  <si>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</si>
  <si>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</si>
  <si>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</si>
  <si>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</si>
  <si>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</si>
  <si>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</si>
  <si>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</si>
  <si>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</si>
  <si>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</si>
  <si>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</si>
  <si>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</si>
  <si>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</si>
  <si>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</si>
  <si>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</si>
  <si>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</si>
  <si>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</si>
  <si>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</si>
  <si>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</si>
  <si>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</si>
  <si>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</si>
  <si>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</si>
  <si>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</si>
  <si>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</si>
  <si>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</si>
  <si>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</si>
  <si>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</si>
  <si>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</si>
  <si>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</si>
  <si>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</si>
  <si>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</si>
  <si>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</si>
  <si>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</si>
  <si>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</si>
  <si>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</si>
  <si>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</si>
  <si>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</si>
  <si>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</si>
  <si>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</si>
  <si>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</si>
  <si>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</si>
  <si>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</si>
  <si>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</si>
  <si>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</si>
  <si>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</si>
  <si>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</si>
  <si>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</si>
  <si>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</si>
  <si>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</si>
  <si>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</si>
  <si>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</si>
  <si>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</si>
  <si>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</si>
  <si>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</si>
  <si>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</si>
  <si>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</si>
  <si>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</si>
  <si>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</si>
  <si>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</si>
  <si>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</si>
  <si>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</si>
  <si>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</si>
  <si>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</si>
  <si>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</si>
  <si>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</si>
  <si>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</si>
  <si>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</si>
  <si>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</si>
  <si>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</si>
  <si>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</si>
  <si>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</si>
  <si>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</si>
  <si>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</si>
  <si>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</si>
  <si>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</si>
  <si>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</si>
  <si>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</si>
  <si>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</si>
  <si>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</si>
  <si>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</si>
  <si>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</si>
  <si>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</si>
  <si>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</si>
  <si>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</si>
  <si>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</si>
  <si>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</si>
  <si>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</si>
  <si>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</si>
  <si>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</si>
  <si>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</si>
  <si>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</si>
  <si>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</si>
  <si>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</si>
  <si>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</si>
  <si>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</si>
  <si>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</si>
  <si>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</si>
  <si>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</si>
  <si>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</si>
  <si>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</si>
  <si>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</si>
  <si>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</si>
  <si>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</si>
  <si>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</si>
  <si>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</si>
  <si>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</si>
  <si>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</si>
  <si>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</si>
  <si>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</si>
  <si>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</si>
  <si>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</si>
  <si>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</si>
  <si>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</si>
  <si>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</si>
  <si>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</si>
  <si>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</si>
  <si>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</si>
  <si>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</si>
  <si>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</si>
  <si>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</si>
  <si>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</si>
  <si>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</si>
  <si>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</si>
  <si>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</si>
  <si>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</si>
  <si>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</si>
  <si>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</si>
  <si>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</si>
  <si>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</si>
  <si>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</si>
  <si>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</si>
  <si>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</si>
  <si>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</si>
  <si>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</si>
  <si>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</si>
  <si>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</si>
  <si>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</si>
  <si>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</si>
  <si>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</si>
  <si>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</si>
  <si>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</si>
  <si>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</si>
  <si>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</si>
  <si>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</si>
  <si>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</si>
  <si>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</si>
  <si>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</si>
  <si>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</si>
  <si>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</si>
  <si>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</si>
  <si>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</si>
  <si>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</si>
  <si>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</si>
  <si>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</si>
  <si>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</si>
  <si>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</si>
  <si>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</si>
  <si>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</si>
  <si>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</si>
  <si>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</si>
  <si>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</si>
  <si>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</si>
  <si>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</si>
  <si>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</si>
  <si>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</si>
  <si>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</si>
  <si>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</si>
  <si>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</si>
  <si>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</si>
  <si>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</si>
  <si>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</si>
  <si>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</si>
  <si>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</si>
  <si>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</si>
  <si>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</si>
  <si>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</si>
  <si>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</si>
  <si>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</si>
  <si>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</si>
  <si>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</si>
  <si>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</si>
  <si>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</si>
  <si>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</si>
  <si>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</si>
  <si>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</si>
  <si>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</si>
  <si>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</si>
  <si>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</si>
  <si>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</si>
  <si>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</si>
  <si>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</si>
  <si>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</si>
  <si>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</si>
  <si>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</si>
  <si>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</si>
  <si>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</si>
  <si>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</si>
  <si>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</si>
  <si>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</si>
  <si>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</si>
  <si>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</si>
  <si>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</si>
  <si>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</si>
  <si>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</si>
  <si>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</si>
  <si>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</si>
  <si>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</si>
  <si>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</si>
  <si>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</si>
  <si>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</si>
  <si>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</si>
  <si>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</si>
  <si>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</si>
  <si>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</si>
  <si>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</si>
  <si>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</si>
  <si>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</si>
  <si>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</si>
  <si>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</si>
  <si>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</si>
  <si>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</si>
  <si>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</si>
  <si>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</si>
  <si>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</si>
  <si>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</si>
  <si>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</si>
  <si>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</si>
  <si>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</si>
  <si>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</si>
  <si>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</si>
  <si>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</si>
  <si>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</si>
  <si>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</si>
  <si>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</si>
  <si>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</si>
  <si>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</si>
  <si>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</si>
  <si>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</si>
  <si>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</si>
  <si>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</si>
  <si>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</si>
  <si>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</si>
  <si>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</si>
  <si>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</si>
  <si>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</si>
  <si>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</si>
  <si>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</si>
  <si>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</si>
  <si>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</si>
  <si>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</si>
  <si>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</si>
  <si>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</si>
  <si>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</si>
  <si>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</si>
  <si>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</si>
  <si>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</si>
  <si>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</si>
  <si>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</si>
  <si>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</si>
  <si>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</si>
  <si>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</si>
  <si>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</si>
  <si>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</si>
  <si>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</si>
  <si>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</si>
  <si>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</si>
  <si>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</si>
  <si>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</si>
  <si>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</si>
  <si>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</si>
  <si>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</si>
  <si>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</si>
  <si>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</si>
  <si>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</si>
  <si>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</si>
  <si>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</si>
  <si>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</si>
  <si>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</si>
  <si>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</si>
  <si>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</si>
  <si>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</si>
  <si>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</si>
  <si>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</si>
  <si>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</si>
  <si>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</si>
  <si>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</si>
  <si>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</si>
  <si>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</si>
  <si>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</si>
  <si>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</si>
  <si>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</si>
  <si>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</si>
  <si>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</si>
  <si>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</si>
  <si>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</si>
  <si>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</si>
  <si>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</si>
  <si>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</si>
  <si>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</si>
  <si>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</si>
  <si>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</si>
  <si>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</si>
  <si>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</si>
  <si>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</si>
  <si>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</si>
  <si>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</si>
  <si>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</si>
  <si>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</si>
  <si>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</si>
  <si>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</si>
  <si>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</si>
  <si>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</si>
  <si>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</si>
  <si>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</si>
  <si>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</si>
  <si>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</si>
  <si>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</si>
  <si>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</si>
  <si>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</si>
  <si>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</si>
  <si>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</si>
  <si>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</si>
  <si>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</si>
  <si>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</si>
  <si>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</si>
  <si>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</si>
  <si>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</si>
  <si>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</si>
  <si>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</si>
  <si>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</si>
  <si>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</si>
  <si>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</si>
  <si>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</si>
  <si>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</si>
  <si>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</si>
  <si>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</si>
  <si>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</si>
  <si>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</si>
  <si>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</si>
  <si>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</si>
  <si>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</si>
  <si>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</si>
  <si>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</si>
  <si>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</si>
  <si>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</si>
  <si>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</si>
  <si>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</si>
  <si>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</si>
  <si>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</si>
  <si>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</si>
  <si>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</si>
  <si>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</si>
  <si>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</si>
  <si>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</si>
  <si>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</si>
  <si>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</si>
  <si>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</si>
  <si>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</si>
  <si>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</si>
  <si>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</si>
  <si>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</si>
  <si>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</si>
  <si>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</si>
  <si>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</si>
  <si>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</si>
  <si>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</si>
  <si>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</si>
  <si>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</si>
  <si>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</si>
  <si>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</si>
  <si>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</si>
  <si>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</si>
  <si>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</si>
  <si>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</si>
  <si>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</si>
  <si>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</si>
  <si>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</si>
  <si>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</si>
  <si>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</si>
  <si>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</si>
  <si>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</si>
  <si>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</si>
  <si>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</si>
  <si>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</si>
  <si>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</si>
  <si>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</si>
  <si>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</si>
  <si>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</si>
  <si>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</si>
  <si>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</si>
  <si>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</si>
  <si>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</si>
  <si>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</si>
  <si>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</si>
  <si>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</si>
  <si>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</si>
  <si>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</si>
  <si>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</si>
  <si>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</si>
  <si>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</si>
  <si>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</si>
  <si>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</si>
  <si>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</si>
  <si>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</si>
  <si>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</si>
  <si>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</si>
  <si>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</si>
  <si>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</si>
  <si>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</si>
  <si>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</si>
  <si>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</si>
  <si>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</si>
  <si>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</si>
  <si>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</si>
  <si>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</si>
  <si>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</si>
  <si>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</si>
  <si>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</si>
  <si>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</si>
  <si>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</si>
  <si>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</si>
  <si>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</si>
  <si>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</si>
  <si>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</si>
  <si>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</si>
  <si>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</si>
  <si>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</si>
  <si>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</si>
  <si>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</si>
  <si>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</si>
  <si>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</si>
  <si>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</si>
  <si>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</si>
  <si>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</si>
  <si>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</si>
  <si>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</si>
  <si>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</si>
  <si>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</si>
  <si>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</si>
  <si>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</si>
  <si>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</si>
  <si>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</si>
  <si>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</si>
  <si>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</si>
  <si>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</si>
  <si>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</si>
  <si>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</si>
  <si>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</si>
  <si>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</si>
  <si>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</si>
  <si>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</si>
  <si>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</si>
  <si>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</si>
  <si>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</si>
  <si>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</si>
  <si>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</si>
  <si>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</si>
  <si>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</si>
  <si>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</si>
  <si>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</si>
  <si>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</si>
  <si>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</si>
  <si>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</si>
  <si>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</si>
  <si>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</si>
  <si>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</si>
  <si>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</si>
  <si>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</si>
  <si>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</si>
  <si>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</si>
  <si>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</si>
  <si>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</si>
  <si>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</si>
  <si>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</si>
  <si>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</si>
  <si>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</si>
  <si>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</si>
  <si>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</si>
  <si>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</si>
  <si>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</si>
  <si>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</si>
  <si>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</si>
  <si>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</si>
  <si>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</si>
  <si>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</si>
  <si>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</si>
  <si>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</si>
  <si>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</si>
  <si>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</si>
  <si>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</si>
  <si>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</si>
  <si>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</si>
  <si>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</si>
  <si>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</si>
  <si>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</si>
  <si>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</si>
  <si>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</si>
  <si>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</si>
  <si>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</si>
  <si>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</si>
  <si>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</si>
  <si>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</si>
  <si>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</si>
  <si>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</si>
  <si>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</si>
  <si>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</si>
  <si>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</si>
  <si>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</si>
  <si>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</si>
  <si>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</si>
  <si>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</si>
  <si>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</si>
  <si>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</si>
  <si>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</si>
  <si>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</si>
  <si>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</si>
  <si>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</si>
  <si>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</si>
  <si>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</si>
  <si>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</si>
  <si>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</si>
  <si>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</si>
  <si>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</si>
  <si>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</si>
  <si>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</si>
  <si>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</si>
  <si>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</si>
  <si>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</si>
  <si>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</si>
  <si>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</si>
  <si>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</si>
  <si>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</si>
  <si>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</si>
  <si>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</si>
  <si>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</si>
  <si>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</si>
  <si>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</si>
  <si>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</si>
  <si>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</si>
  <si>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</si>
  <si>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</si>
  <si>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</si>
  <si>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</si>
  <si>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</si>
  <si>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</si>
  <si>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</si>
  <si>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</si>
  <si>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</si>
  <si>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</si>
  <si>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</si>
  <si>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</si>
  <si>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</si>
  <si>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</si>
  <si>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</si>
  <si>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</si>
  <si>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</si>
  <si>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</si>
  <si>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</si>
  <si>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</si>
  <si>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</si>
  <si>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</si>
  <si>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</si>
  <si>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</si>
  <si>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</si>
  <si>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</si>
  <si>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</si>
  <si>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</si>
  <si>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</si>
  <si>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</si>
  <si>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</si>
  <si>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</si>
  <si>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</si>
  <si>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</si>
  <si>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</si>
  <si>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</si>
  <si>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</si>
  <si>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</si>
  <si>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</si>
  <si>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</si>
  <si>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</si>
  <si>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</si>
  <si>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</si>
  <si>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</si>
  <si>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</si>
  <si>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</si>
  <si>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</si>
  <si>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</si>
  <si>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</si>
  <si>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</si>
  <si>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</si>
  <si>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</si>
  <si>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</si>
  <si>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</si>
  <si>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</si>
  <si>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</si>
  <si>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</si>
  <si>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</si>
  <si>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</si>
  <si>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</si>
  <si>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</si>
  <si>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</si>
  <si>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</si>
  <si>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</si>
  <si>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</si>
  <si>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</si>
  <si>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</si>
  <si>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</si>
  <si>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</si>
  <si>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</si>
  <si>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</si>
  <si>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</si>
  <si>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</si>
  <si>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</si>
  <si>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</si>
  <si>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</si>
  <si>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</si>
  <si>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</si>
  <si>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</si>
  <si>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</si>
  <si>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</si>
  <si>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</si>
  <si>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</si>
  <si>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</si>
  <si>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</si>
  <si>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</si>
  <si>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</si>
  <si>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</si>
  <si>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</si>
  <si>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</si>
  <si>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</si>
  <si>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</si>
  <si>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</si>
  <si>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</si>
  <si>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</si>
  <si>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</si>
  <si>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</si>
  <si>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</si>
  <si>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</si>
  <si>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</si>
  <si>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</si>
  <si>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</si>
  <si>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</si>
  <si>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</si>
  <si>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</si>
  <si>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</si>
  <si>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</si>
  <si>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</si>
  <si>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</si>
  <si>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</si>
  <si>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</si>
  <si>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</si>
  <si>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</si>
  <si>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</si>
  <si>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</si>
  <si>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</si>
  <si>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</si>
  <si>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</si>
  <si>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</si>
  <si>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</si>
  <si>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</si>
  <si>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</si>
  <si>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</si>
  <si>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</si>
  <si>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</si>
  <si>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</si>
  <si>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</si>
  <si>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</si>
  <si>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</si>
  <si>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</si>
  <si>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</si>
  <si>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</si>
  <si>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</si>
  <si>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</si>
  <si>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</si>
  <si>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</si>
  <si>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</si>
  <si>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</si>
  <si>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</si>
  <si>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</si>
  <si>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</si>
  <si>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</si>
  <si>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</si>
  <si>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</si>
  <si>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</si>
  <si>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</si>
  <si>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</si>
  <si>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</si>
  <si>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</si>
  <si>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</si>
  <si>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</si>
  <si>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</si>
  <si>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</si>
  <si>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</si>
  <si>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</si>
  <si>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</si>
  <si>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</si>
  <si>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</si>
  <si>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</si>
  <si>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</si>
  <si>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</si>
  <si>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</si>
  <si>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</si>
  <si>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</si>
  <si>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</si>
  <si>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</si>
  <si>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</si>
  <si>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</si>
  <si>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</si>
  <si>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</si>
  <si>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</si>
  <si>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</si>
  <si>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</si>
  <si>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</si>
  <si>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</si>
  <si>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</si>
  <si>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</si>
  <si>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</si>
  <si>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</si>
  <si>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</si>
  <si>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</si>
  <si>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</si>
  <si>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</si>
  <si>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</si>
  <si>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</si>
  <si>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</si>
  <si>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</si>
  <si>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</si>
  <si>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</si>
  <si>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</si>
  <si>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</si>
  <si>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</si>
  <si>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</si>
  <si>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</si>
  <si>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</si>
  <si>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</si>
  <si>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</si>
  <si>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</si>
  <si>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</si>
  <si>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</si>
  <si>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</si>
  <si>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</si>
  <si>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</si>
  <si>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</si>
  <si>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</si>
  <si>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</si>
  <si>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</si>
  <si>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</si>
  <si>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</si>
  <si>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</si>
  <si>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</si>
  <si>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</si>
  <si>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</si>
  <si>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</si>
  <si>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</si>
  <si>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</si>
  <si>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</si>
  <si>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</si>
  <si>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</si>
  <si>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</si>
  <si>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</si>
  <si>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</si>
  <si>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</si>
  <si>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</si>
  <si>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</si>
  <si>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</si>
  <si>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</si>
  <si>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</si>
  <si>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</si>
  <si>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</si>
  <si>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</si>
  <si>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</si>
  <si>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</si>
  <si>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</si>
  <si>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</si>
  <si>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</si>
  <si>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</si>
  <si>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</si>
  <si>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</si>
  <si>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</si>
  <si>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</si>
  <si>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</si>
  <si>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</si>
  <si>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</si>
  <si>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</si>
  <si>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</si>
  <si>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</si>
  <si>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</si>
  <si>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</si>
  <si>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</si>
  <si>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</si>
  <si>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</si>
  <si>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</si>
  <si>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</si>
  <si>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</si>
  <si>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</si>
  <si>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</si>
  <si>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</si>
  <si>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</si>
  <si>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</si>
  <si>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</si>
  <si>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</si>
  <si>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</si>
  <si>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</si>
  <si>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</si>
  <si>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</si>
  <si>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</si>
  <si>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</si>
  <si>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</si>
  <si>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</si>
  <si>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</si>
  <si>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</si>
  <si>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</si>
  <si>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</si>
  <si>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</si>
  <si>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</si>
  <si>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</si>
  <si>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</si>
  <si>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</si>
  <si>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</si>
  <si>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</si>
  <si>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</si>
  <si>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</si>
  <si>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</si>
  <si>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</si>
  <si>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</si>
  <si>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</si>
  <si>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</si>
  <si>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</si>
  <si>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</si>
  <si>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</si>
  <si>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</si>
  <si>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</si>
  <si>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</si>
  <si>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</si>
  <si>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</si>
  <si>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</si>
  <si>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</si>
  <si>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</si>
  <si>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</si>
  <si>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</si>
  <si>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</si>
  <si>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</si>
  <si>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</si>
  <si>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</si>
  <si>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</si>
  <si>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</si>
  <si>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</si>
  <si>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</si>
  <si>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</si>
  <si>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</si>
  <si>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</si>
  <si>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</si>
  <si>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</si>
  <si>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</si>
  <si>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</si>
  <si>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</si>
  <si>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</si>
  <si>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</si>
  <si>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</si>
  <si>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</si>
  <si>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</si>
  <si>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</si>
  <si>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</si>
  <si>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</si>
  <si>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</si>
  <si>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</si>
  <si>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</si>
  <si>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</si>
  <si>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</si>
  <si>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</si>
  <si>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</si>
  <si>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</si>
  <si>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</si>
  <si>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</si>
  <si>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</si>
  <si>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</si>
  <si>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</si>
  <si>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</si>
  <si>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</si>
  <si>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</si>
  <si>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</si>
  <si>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</si>
  <si>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</si>
  <si>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</si>
  <si>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</si>
  <si>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</si>
  <si>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</si>
  <si>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</si>
  <si>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</si>
  <si>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</si>
  <si>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</si>
  <si>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</si>
  <si>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</si>
  <si>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</si>
  <si>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</si>
  <si>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</si>
  <si>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</si>
  <si>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</si>
  <si>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</si>
  <si>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</si>
  <si>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</si>
  <si>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</si>
  <si>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</si>
  <si>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</si>
  <si>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</si>
  <si>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</si>
  <si>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</si>
  <si>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</si>
  <si>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</si>
  <si>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</si>
  <si>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</si>
  <si>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</si>
  <si>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</si>
  <si>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</si>
  <si>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</si>
  <si>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</si>
  <si>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</si>
  <si>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</si>
  <si>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</si>
  <si>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</si>
  <si>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</si>
  <si>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</si>
  <si>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</si>
  <si>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</si>
  <si>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</si>
  <si>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</si>
  <si>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</si>
  <si>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</si>
  <si>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</si>
  <si>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</si>
  <si>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</si>
  <si>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</si>
  <si>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</si>
  <si>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</si>
  <si>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</si>
  <si>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</si>
  <si>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</si>
  <si>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</si>
  <si>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</si>
  <si>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</si>
  <si>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</si>
  <si>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</si>
  <si>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</si>
  <si>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</si>
  <si>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</si>
  <si>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</si>
  <si>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</si>
  <si>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</si>
  <si>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</si>
  <si>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</si>
  <si>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</si>
  <si>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</si>
  <si>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</si>
  <si>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</si>
  <si>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</si>
  <si>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</si>
  <si>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</si>
  <si>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</si>
  <si>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</si>
  <si>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</si>
  <si>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</si>
  <si>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</si>
  <si>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</si>
  <si>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</si>
  <si>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</si>
  <si>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</si>
  <si>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</si>
  <si>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</si>
  <si>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</si>
  <si>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</si>
  <si>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</si>
  <si>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</si>
  <si>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</si>
  <si>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</si>
  <si>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</si>
  <si>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</si>
  <si>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</si>
  <si>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</si>
  <si>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</si>
  <si>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</si>
  <si>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</si>
  <si>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</si>
  <si>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</si>
  <si>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</si>
  <si>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</si>
  <si>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</si>
  <si>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</si>
  <si>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</si>
  <si>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</si>
  <si>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</si>
  <si>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</si>
  <si>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</si>
  <si>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</si>
  <si>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</si>
  <si>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</si>
  <si>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</si>
  <si>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</si>
  <si>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</si>
  <si>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</si>
  <si>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</si>
  <si>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</si>
  <si>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</si>
  <si>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</si>
  <si>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</si>
  <si>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</si>
  <si>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</si>
  <si>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</si>
  <si>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</si>
  <si>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</si>
  <si>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</si>
  <si>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</si>
  <si>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</si>
  <si>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</si>
  <si>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</si>
  <si>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</si>
  <si>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</si>
  <si>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</si>
  <si>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</si>
  <si>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</si>
  <si>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</si>
  <si>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</si>
  <si>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</si>
  <si>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</si>
  <si>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</si>
  <si>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</si>
  <si>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</si>
  <si>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</si>
  <si>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</si>
  <si>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</si>
  <si>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</si>
  <si>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</si>
  <si>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</si>
  <si>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</si>
  <si>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</si>
  <si>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</si>
  <si>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</si>
  <si>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</si>
  <si>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</si>
  <si>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</si>
  <si>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</si>
  <si>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</si>
  <si>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</si>
  <si>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</si>
  <si>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</si>
  <si>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</si>
  <si>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</si>
  <si>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</si>
  <si>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</si>
  <si>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</si>
  <si>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</si>
  <si>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</si>
  <si>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</si>
  <si>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</si>
  <si>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</si>
  <si>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</si>
  <si>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</si>
  <si>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</si>
  <si>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</si>
  <si>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</si>
  <si>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</si>
  <si>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</si>
  <si>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</si>
  <si>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</si>
  <si>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</si>
  <si>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</si>
  <si>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</si>
  <si>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</si>
  <si>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</si>
  <si>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</si>
  <si>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</si>
  <si>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</si>
  <si>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</si>
  <si>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</si>
  <si>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</si>
  <si>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</si>
  <si>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</si>
  <si>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</si>
  <si>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</si>
  <si>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</si>
  <si>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</si>
  <si>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</si>
  <si>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</si>
  <si>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</si>
  <si>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</si>
  <si>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</si>
  <si>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</si>
  <si>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</si>
  <si>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</si>
  <si>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</si>
  <si>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</si>
  <si>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</si>
  <si>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</si>
  <si>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</si>
  <si>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</si>
  <si>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</si>
  <si>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</si>
  <si>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</si>
  <si>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</si>
  <si>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</si>
  <si>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</si>
  <si>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</si>
  <si>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</si>
  <si>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</si>
  <si>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</si>
  <si>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</si>
  <si>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</si>
  <si>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</si>
  <si>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</si>
  <si>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</si>
  <si>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</si>
  <si>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</si>
  <si>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</si>
  <si>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</si>
  <si>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</si>
  <si>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</si>
  <si>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</si>
  <si>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</si>
  <si>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</si>
  <si>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</si>
  <si>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</si>
  <si>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</si>
  <si>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</si>
  <si>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</si>
  <si>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</si>
  <si>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</si>
  <si>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</si>
  <si>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</si>
  <si>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</si>
  <si>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</si>
  <si>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</si>
  <si>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</si>
  <si>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</si>
  <si>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</si>
  <si>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</si>
  <si>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</si>
  <si>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</si>
  <si>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</si>
  <si>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</si>
  <si>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</si>
  <si>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</si>
  <si>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</si>
  <si>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</si>
  <si>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</si>
  <si>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</si>
  <si>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</si>
  <si>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</si>
  <si>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</si>
  <si>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</si>
  <si>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</si>
  <si>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</si>
  <si>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</si>
  <si>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</si>
  <si>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</si>
  <si>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</si>
  <si>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</si>
  <si>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</si>
  <si>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</si>
  <si>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</si>
  <si>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</si>
  <si>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</si>
  <si>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</si>
  <si>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</si>
  <si>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</si>
  <si>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</si>
  <si>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</si>
  <si>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</si>
  <si>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</si>
  <si>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</si>
  <si>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</si>
  <si>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</si>
  <si>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</si>
  <si>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</si>
  <si>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</si>
  <si>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</si>
  <si>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</si>
  <si>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</si>
  <si>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</si>
  <si>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</si>
  <si>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</si>
  <si>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</si>
  <si>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</si>
  <si>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</si>
  <si>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</si>
  <si>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</si>
  <si>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</si>
  <si>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</si>
  <si>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</si>
  <si>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</si>
  <si>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</si>
  <si>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</si>
  <si>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</si>
  <si>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</si>
  <si>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</si>
  <si>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</si>
  <si>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</si>
  <si>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</si>
  <si>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</si>
  <si>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</si>
  <si>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</si>
  <si>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</si>
  <si>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</si>
  <si>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</si>
  <si>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</si>
  <si>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</si>
  <si>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</si>
  <si>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</si>
  <si>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</si>
  <si>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</si>
  <si>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</si>
  <si>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</si>
  <si>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</si>
  <si>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</si>
  <si>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</si>
  <si>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</si>
  <si>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</si>
  <si>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</si>
  <si>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</si>
  <si>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</si>
  <si>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</si>
  <si>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</si>
  <si>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</si>
  <si>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</si>
  <si>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</si>
  <si>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</si>
  <si>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</si>
  <si>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</si>
  <si>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</si>
  <si>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</si>
  <si>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</si>
  <si>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</si>
  <si>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</si>
  <si>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</si>
  <si>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</si>
  <si>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</si>
  <si>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</si>
  <si>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</si>
  <si>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</si>
  <si>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</si>
  <si>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</si>
  <si>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</si>
  <si>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</si>
  <si>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</si>
  <si>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</si>
  <si>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</si>
  <si>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</si>
  <si>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</si>
  <si>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</si>
  <si>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</si>
  <si>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</si>
  <si>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</si>
  <si>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</si>
  <si>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</si>
  <si>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</si>
  <si>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</si>
  <si>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</si>
  <si>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</si>
  <si>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</si>
  <si>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</si>
  <si>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</si>
  <si>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</si>
  <si>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</si>
  <si>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</si>
  <si>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</si>
  <si>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</si>
  <si>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</si>
  <si>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</si>
  <si>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</si>
  <si>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</si>
  <si>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</si>
  <si>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</si>
  <si>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</si>
  <si>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</si>
  <si>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</si>
  <si>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</si>
  <si>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</si>
  <si>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</si>
  <si>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</si>
  <si>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</si>
  <si>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</si>
  <si>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</si>
  <si>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</si>
  <si>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</si>
  <si>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</si>
  <si>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</si>
  <si>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</si>
  <si>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</si>
  <si>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</si>
  <si>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</si>
  <si>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</si>
  <si>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</si>
  <si>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</si>
  <si>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</si>
  <si>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</si>
  <si>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</si>
  <si>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</si>
  <si>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</si>
  <si>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</si>
  <si>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</si>
  <si>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</si>
  <si>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</si>
  <si>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</si>
  <si>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</si>
  <si>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</si>
  <si>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</si>
  <si>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</si>
  <si>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</si>
  <si>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</si>
  <si>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</si>
  <si>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</si>
  <si>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</si>
  <si>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</si>
  <si>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</si>
  <si>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</si>
  <si>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</si>
  <si>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</si>
  <si>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</si>
  <si>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</si>
  <si>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</si>
  <si>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</si>
  <si>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</si>
  <si>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</si>
  <si>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</si>
  <si>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</si>
  <si>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</si>
  <si>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</si>
  <si>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</si>
  <si>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</si>
  <si>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</si>
  <si>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</si>
  <si>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</si>
  <si>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</si>
  <si>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</si>
  <si>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</si>
  <si>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</si>
  <si>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</si>
  <si>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</si>
  <si>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</si>
  <si>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</si>
  <si>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</si>
  <si>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</si>
  <si>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</si>
  <si>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</si>
  <si>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</si>
  <si>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</si>
  <si>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</si>
  <si>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</si>
  <si>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</si>
  <si>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</si>
  <si>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</si>
  <si>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</si>
  <si>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</si>
  <si>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</si>
  <si>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</si>
  <si>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</si>
  <si>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</si>
  <si>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</si>
  <si>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</si>
  <si>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</si>
  <si>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</si>
  <si>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</si>
  <si>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</si>
  <si>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</si>
  <si>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</si>
  <si>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</si>
  <si>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</si>
  <si>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</si>
  <si>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</si>
  <si>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</si>
  <si>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</si>
  <si>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</si>
  <si>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</si>
  <si>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</si>
  <si>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</si>
  <si>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</si>
  <si>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</si>
  <si>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</si>
  <si>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</si>
  <si>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</si>
  <si>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</si>
  <si>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</si>
  <si>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</si>
  <si>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</si>
  <si>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</si>
  <si>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</si>
  <si>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</si>
  <si>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</si>
  <si>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</si>
  <si>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</si>
  <si>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</si>
  <si>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</si>
  <si>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</si>
  <si>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</si>
  <si>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</si>
  <si>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</si>
  <si>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</si>
  <si>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</si>
  <si>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</si>
  <si>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</si>
  <si>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</si>
  <si>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</si>
  <si>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</si>
  <si>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</si>
  <si>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</si>
  <si>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</si>
  <si>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</si>
  <si>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</si>
  <si>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</si>
  <si>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</si>
  <si>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</si>
  <si>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</si>
  <si>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</si>
  <si>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</si>
  <si>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</si>
  <si>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</si>
  <si>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</si>
  <si>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</si>
  <si>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</si>
  <si>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</si>
  <si>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</si>
  <si>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</si>
  <si>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</si>
  <si>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</si>
  <si>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</si>
  <si>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</si>
  <si>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</si>
  <si>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</si>
  <si>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</si>
  <si>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</si>
  <si>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</si>
  <si>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</si>
  <si>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</si>
  <si>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</si>
  <si>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</si>
  <si>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</si>
  <si>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</si>
  <si>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</si>
  <si>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</si>
  <si>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</si>
  <si>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</si>
  <si>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</si>
  <si>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</si>
  <si>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</si>
  <si>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</si>
  <si>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</si>
  <si>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</si>
  <si>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</si>
  <si>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</si>
  <si>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</si>
  <si>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</si>
  <si>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</si>
  <si>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</si>
  <si>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</si>
  <si>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</si>
  <si>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</si>
  <si>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</si>
  <si>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</si>
  <si>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</si>
  <si>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</si>
  <si>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</si>
  <si>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</si>
  <si>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</si>
  <si>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</si>
  <si>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</si>
  <si>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</si>
  <si>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</si>
  <si>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</si>
  <si>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</si>
  <si>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</si>
  <si>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</si>
  <si>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</si>
  <si>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</si>
  <si>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</si>
  <si>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</si>
  <si>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</si>
  <si>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</si>
  <si>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</si>
  <si>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</si>
  <si>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</si>
  <si>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</si>
  <si>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</si>
  <si>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</si>
  <si>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</si>
  <si>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</si>
  <si>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</si>
  <si>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</si>
  <si>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</si>
  <si>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</si>
  <si>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</si>
  <si>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</si>
  <si>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</si>
  <si>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</si>
  <si>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</si>
  <si>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</si>
  <si>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</si>
  <si>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</si>
  <si>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</si>
  <si>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</si>
  <si>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</si>
  <si>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</si>
  <si>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</si>
  <si>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</si>
  <si>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</si>
  <si>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</si>
  <si>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</si>
  <si>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</si>
  <si>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</si>
  <si>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</si>
  <si>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</si>
  <si>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</si>
  <si>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</si>
  <si>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</si>
  <si>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</si>
  <si>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</si>
  <si>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</si>
  <si>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</si>
  <si>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</si>
  <si>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</si>
  <si>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</si>
  <si>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</si>
  <si>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</si>
  <si>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</si>
  <si>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</si>
  <si>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</si>
  <si>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</si>
  <si>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</si>
  <si>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</si>
  <si>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</si>
  <si>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</si>
  <si>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</si>
  <si>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</si>
  <si>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</si>
  <si>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</si>
  <si>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</si>
  <si>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</si>
  <si>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</si>
  <si>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</si>
  <si>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</si>
  <si>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</si>
  <si>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</si>
  <si>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</si>
  <si>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</si>
  <si>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</si>
  <si>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</si>
  <si>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</si>
  <si>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</si>
  <si>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</si>
  <si>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</si>
  <si>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</si>
  <si>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</si>
  <si>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</si>
  <si>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</si>
  <si>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</si>
  <si>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</si>
  <si>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</si>
  <si>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</si>
  <si>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</si>
  <si>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</si>
  <si>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</si>
  <si>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</si>
  <si>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</si>
  <si>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</si>
  <si>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</si>
  <si>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</si>
  <si>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</si>
  <si>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</si>
  <si>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</si>
  <si>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</si>
  <si>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</si>
  <si>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</si>
  <si>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</si>
  <si>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</si>
  <si>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</si>
  <si>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</si>
  <si>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</si>
  <si>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</si>
  <si>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</si>
  <si>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</si>
  <si>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</si>
  <si>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</si>
  <si>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</si>
  <si>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</si>
  <si>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</si>
  <si>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</si>
  <si>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</si>
  <si>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</si>
  <si>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</si>
  <si>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</si>
  <si>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</si>
  <si>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</si>
  <si>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</si>
  <si>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</si>
  <si>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</si>
  <si>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</si>
  <si>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</si>
  <si>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</si>
  <si>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</si>
  <si>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</si>
  <si>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</si>
  <si>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</si>
  <si>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</si>
  <si>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</si>
  <si>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</si>
  <si>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</si>
  <si>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</si>
  <si>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</si>
  <si>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</si>
  <si>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</si>
  <si>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</si>
  <si>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</si>
  <si>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</si>
  <si>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</si>
  <si>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</si>
  <si>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</si>
  <si>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</si>
  <si>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</si>
  <si>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</si>
  <si>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</si>
  <si>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</si>
  <si>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</si>
  <si>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</si>
  <si>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</si>
  <si>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</si>
  <si>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</si>
  <si>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</si>
  <si>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</si>
  <si>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</si>
  <si>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</si>
  <si>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</si>
  <si>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</si>
  <si>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</si>
  <si>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</si>
  <si>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</si>
  <si>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</si>
  <si>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</si>
  <si>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</si>
  <si>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</si>
  <si>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</si>
  <si>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</si>
  <si>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</si>
  <si>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</si>
  <si>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</si>
  <si>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</si>
  <si>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</si>
  <si>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</si>
  <si>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</si>
  <si>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</si>
  <si>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</si>
  <si>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</si>
  <si>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</si>
  <si>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</si>
  <si>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</si>
  <si>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</si>
  <si>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</si>
  <si>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</si>
  <si>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</si>
  <si>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</si>
  <si>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</si>
  <si>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</si>
  <si>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</si>
  <si>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</si>
  <si>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</si>
  <si>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</si>
  <si>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</si>
  <si>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</si>
  <si>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</si>
  <si>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</si>
  <si>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</si>
  <si>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</si>
  <si>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</si>
  <si>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</si>
  <si>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</si>
  <si>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</si>
  <si>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</si>
  <si>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</si>
  <si>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</si>
  <si>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</si>
  <si>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</si>
  <si>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</si>
  <si>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</si>
  <si>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</si>
  <si>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</si>
  <si>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</si>
  <si>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</si>
  <si>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</si>
  <si>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</si>
  <si>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</si>
  <si>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</si>
  <si>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</si>
  <si>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</si>
  <si>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</si>
  <si>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</si>
  <si>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</si>
  <si>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</si>
  <si>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</si>
  <si>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</si>
  <si>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</si>
  <si>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</si>
  <si>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</si>
  <si>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</si>
  <si>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</si>
  <si>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</si>
  <si>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</si>
  <si>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</si>
  <si>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</si>
  <si>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</si>
  <si>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</si>
  <si>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</si>
  <si>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</si>
  <si>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</si>
  <si>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</si>
  <si>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</si>
  <si>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</si>
  <si>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</si>
  <si>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</si>
  <si>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</si>
  <si>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</si>
  <si>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</si>
  <si>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</si>
  <si>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</si>
  <si>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</si>
  <si>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</si>
  <si>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</si>
  <si>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</si>
  <si>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</si>
  <si>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</si>
  <si>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</si>
  <si>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</si>
  <si>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</si>
  <si>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</si>
  <si>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</si>
  <si>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</si>
  <si>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</si>
  <si>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</si>
  <si>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</si>
  <si>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</si>
  <si>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</si>
  <si>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</si>
  <si>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</si>
  <si>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</si>
  <si>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</si>
  <si>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</si>
  <si>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</si>
  <si>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</si>
  <si>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</si>
  <si>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</si>
  <si>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</si>
  <si>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</si>
  <si>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</si>
  <si>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</si>
  <si>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</si>
  <si>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</si>
  <si>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</si>
  <si>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</si>
  <si>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</si>
  <si>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</si>
  <si>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</si>
  <si>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</si>
  <si>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</si>
  <si>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</si>
  <si>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</si>
  <si>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</si>
  <si>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</si>
  <si>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</si>
  <si>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</si>
  <si>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</si>
  <si>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</si>
  <si>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</si>
  <si>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</si>
  <si>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</si>
  <si>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</si>
  <si>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</si>
  <si>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</si>
  <si>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</si>
  <si>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</si>
  <si>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</si>
  <si>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</si>
  <si>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</si>
  <si>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</si>
  <si>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</si>
  <si>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</si>
  <si>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</si>
  <si>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</si>
  <si>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</si>
  <si>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</si>
  <si>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</si>
  <si>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</si>
  <si>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</si>
  <si>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</si>
  <si>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</si>
  <si>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</si>
  <si>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</si>
  <si>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</si>
  <si>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</si>
  <si>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</si>
  <si>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</si>
  <si>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</si>
  <si>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</si>
  <si>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</si>
  <si>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</si>
  <si>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</si>
  <si>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</si>
  <si>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</si>
  <si>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</si>
  <si>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</si>
  <si>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</si>
  <si>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</si>
  <si>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</si>
  <si>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</si>
  <si>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</si>
  <si>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</si>
  <si>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</si>
  <si>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</si>
  <si>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</si>
  <si>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</si>
  <si>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</si>
  <si>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</si>
  <si>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</si>
  <si>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</si>
  <si>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</si>
  <si>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</si>
  <si>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</si>
  <si>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</si>
  <si>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</si>
  <si>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</si>
  <si>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</si>
  <si>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</si>
  <si>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</si>
  <si>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</si>
  <si>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</si>
  <si>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</si>
  <si>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</si>
  <si>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</si>
  <si>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</si>
  <si>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</si>
  <si>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</si>
  <si>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</si>
  <si>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</si>
  <si>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</si>
  <si>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</si>
  <si>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</si>
  <si>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</si>
  <si>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</si>
  <si>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</si>
  <si>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</si>
  <si>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</si>
  <si>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</si>
  <si>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</si>
  <si>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</si>
  <si>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</si>
  <si>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</si>
  <si>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</si>
  <si>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</si>
  <si>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</si>
  <si>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</si>
  <si>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</si>
  <si>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</si>
  <si>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</si>
  <si>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</si>
  <si>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</si>
  <si>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</si>
  <si>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</si>
  <si>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</si>
  <si>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</si>
  <si>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</si>
  <si>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</si>
  <si>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</si>
  <si>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</si>
  <si>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</si>
  <si>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</si>
  <si>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</si>
  <si>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</si>
  <si>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</si>
  <si>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</si>
  <si>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</si>
  <si>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</si>
  <si>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</si>
  <si>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</si>
  <si>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</si>
  <si>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</si>
  <si>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</si>
  <si>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</si>
  <si>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</si>
  <si>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</si>
  <si>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</si>
  <si>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</si>
  <si>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</si>
  <si>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</si>
  <si>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</si>
  <si>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</si>
  <si>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</si>
  <si>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</si>
  <si>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</si>
  <si>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</si>
  <si>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</si>
  <si>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</si>
  <si>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</si>
  <si>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</si>
  <si>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</si>
  <si>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</si>
  <si>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</si>
  <si>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</si>
  <si>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</si>
  <si>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</si>
  <si>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</si>
  <si>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</si>
  <si>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</si>
  <si>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</si>
  <si>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</si>
  <si>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</si>
  <si>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</si>
  <si>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</si>
  <si>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</si>
  <si>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</si>
  <si>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</si>
  <si>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</si>
  <si>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</si>
  <si>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</si>
  <si>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</si>
  <si>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</si>
  <si>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</si>
  <si>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</si>
  <si>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</si>
  <si>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</si>
  <si>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</si>
  <si>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</si>
  <si>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</si>
  <si>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</si>
  <si>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</si>
  <si>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</si>
  <si>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</si>
  <si>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</si>
  <si>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</si>
  <si>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</si>
  <si>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</si>
  <si>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</si>
  <si>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</si>
  <si>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</si>
  <si>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</si>
  <si>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</si>
  <si>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</si>
  <si>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</si>
  <si>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</si>
  <si>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</si>
  <si>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</si>
  <si>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</si>
  <si>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</si>
  <si>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</si>
  <si>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</si>
  <si>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</si>
  <si>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</si>
  <si>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</si>
  <si>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</si>
  <si>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</si>
  <si>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</si>
  <si>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</si>
  <si>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</si>
  <si>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</si>
  <si>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</si>
  <si>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</si>
  <si>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</si>
  <si>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</si>
  <si>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</si>
  <si>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</si>
  <si>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</si>
  <si>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</si>
  <si>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</si>
  <si>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</si>
  <si>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</si>
  <si>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</si>
  <si>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</si>
  <si>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</si>
  <si>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</si>
  <si>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</si>
  <si>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</si>
  <si>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</si>
  <si>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</si>
  <si>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</si>
  <si>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</si>
  <si>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</si>
  <si>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</si>
  <si>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</si>
  <si>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</si>
  <si>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</si>
  <si>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</si>
  <si>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</si>
  <si>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</si>
  <si>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</si>
  <si>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</si>
  <si>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</si>
  <si>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</si>
  <si>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</si>
  <si>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</si>
  <si>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</si>
  <si>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</si>
  <si>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</si>
  <si>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</si>
  <si>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</si>
  <si>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</si>
  <si>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</si>
  <si>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</si>
  <si>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</si>
  <si>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</si>
  <si>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</si>
  <si>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</si>
  <si>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</si>
  <si>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</si>
  <si>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</si>
  <si>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</si>
  <si>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</si>
  <si>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</si>
  <si>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</si>
  <si>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</si>
  <si>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</si>
  <si>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</si>
  <si>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</si>
  <si>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</si>
  <si>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</si>
  <si>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</si>
  <si>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</si>
  <si>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</si>
  <si>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</si>
  <si>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</si>
  <si>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</si>
  <si>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</si>
  <si>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</si>
  <si>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</si>
  <si>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</si>
  <si>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</si>
  <si>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</si>
  <si>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</si>
  <si>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</si>
  <si>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</si>
  <si>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</si>
  <si>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</si>
  <si>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</si>
  <si>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</si>
  <si>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</si>
  <si>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</si>
  <si>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</si>
  <si>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</si>
  <si>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</si>
  <si>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</si>
  <si>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</si>
  <si>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</si>
  <si>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</si>
  <si>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</si>
  <si>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</si>
  <si>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</si>
  <si>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</si>
  <si>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</si>
  <si>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</si>
  <si>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</si>
  <si>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</si>
  <si>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</si>
  <si>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</si>
  <si>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</si>
  <si>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</si>
  <si>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</si>
  <si>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</si>
  <si>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</si>
  <si>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</si>
  <si>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</si>
  <si>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</si>
  <si>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</si>
  <si>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</si>
  <si>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</si>
  <si>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</si>
  <si>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</si>
  <si>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</si>
  <si>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</si>
  <si>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</si>
  <si>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</si>
  <si>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</si>
  <si>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</si>
  <si>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</si>
  <si>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</si>
  <si>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</si>
  <si>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</si>
  <si>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</si>
  <si>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</si>
  <si>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</si>
  <si>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</si>
  <si>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</si>
  <si>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</si>
  <si>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</si>
  <si>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</si>
  <si>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</si>
  <si>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</si>
  <si>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</si>
  <si>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</si>
  <si>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</si>
  <si>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</si>
  <si>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</si>
  <si>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</si>
  <si>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</si>
  <si>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</si>
  <si>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</si>
  <si>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</si>
  <si>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</si>
  <si>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</si>
  <si>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</si>
  <si>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</si>
  <si>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</si>
  <si>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</si>
  <si>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</si>
  <si>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</si>
  <si>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</si>
  <si>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</si>
  <si>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</si>
  <si>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</si>
  <si>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</si>
  <si>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</si>
  <si>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</si>
  <si>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</si>
  <si>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</si>
  <si>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</si>
  <si>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</si>
  <si>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</si>
  <si>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</si>
  <si>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</si>
  <si>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</si>
  <si>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</si>
  <si>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</si>
  <si>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</si>
  <si>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</si>
  <si>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</si>
  <si>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</si>
  <si>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</si>
  <si>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</si>
  <si>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</si>
  <si>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</si>
  <si>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</si>
  <si>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</si>
  <si>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</si>
  <si>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</si>
  <si>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</si>
  <si>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</si>
  <si>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</si>
  <si>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</si>
  <si>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</si>
  <si>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</si>
  <si>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</si>
  <si>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</si>
  <si>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</si>
  <si>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</si>
  <si>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</si>
  <si>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</si>
  <si>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</si>
  <si>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</si>
  <si>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</si>
  <si>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</si>
  <si>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</si>
  <si>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</si>
  <si>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</si>
  <si>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</si>
  <si>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</si>
  <si>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</si>
  <si>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</si>
  <si>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</si>
  <si>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</si>
  <si>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</si>
  <si>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</si>
  <si>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</si>
  <si>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</si>
  <si>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</si>
  <si>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</si>
  <si>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</si>
  <si>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</si>
  <si>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</si>
  <si>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</si>
  <si>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</si>
  <si>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</si>
  <si>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</si>
  <si>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</si>
  <si>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</si>
  <si>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</si>
  <si>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</si>
  <si>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</si>
  <si>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</si>
  <si>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</si>
  <si>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</si>
  <si>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</si>
  <si>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</si>
  <si>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</si>
  <si>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</si>
  <si>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</si>
  <si>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</si>
  <si>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</si>
  <si>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</si>
  <si>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</si>
  <si>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</si>
  <si>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</si>
  <si>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</si>
  <si>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</si>
  <si>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</si>
  <si>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</si>
  <si>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</si>
  <si>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</si>
  <si>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</si>
  <si>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</si>
  <si>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</si>
  <si>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</si>
  <si>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</si>
  <si>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</si>
  <si>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</si>
  <si>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</si>
  <si>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</si>
  <si>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</si>
  <si>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</si>
  <si>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</si>
  <si>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</si>
  <si>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</si>
  <si>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</si>
  <si>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</si>
  <si>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</si>
  <si>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</si>
  <si>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</si>
  <si>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</si>
  <si>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</si>
  <si>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</si>
  <si>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</si>
  <si>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</si>
  <si>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</si>
  <si>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</si>
  <si>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</si>
  <si>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</si>
  <si>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</si>
  <si>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</si>
  <si>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</si>
  <si>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</si>
  <si>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</si>
  <si>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</si>
  <si>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</si>
  <si>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</si>
  <si>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</si>
  <si>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</si>
  <si>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</si>
  <si>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</si>
  <si>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</si>
  <si>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</si>
  <si>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</si>
  <si>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</si>
  <si>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</si>
  <si>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</si>
  <si>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</si>
  <si>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</si>
  <si>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</si>
  <si>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</si>
  <si>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</si>
  <si>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</si>
  <si>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</si>
  <si>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</si>
  <si>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</si>
  <si>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</si>
  <si>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</si>
  <si>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</si>
  <si>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</si>
  <si>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</si>
  <si>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</si>
  <si>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</si>
  <si>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</si>
  <si>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</si>
  <si>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</si>
  <si>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</si>
  <si>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</si>
  <si>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</si>
  <si>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</si>
  <si>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</si>
  <si>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</si>
  <si>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</si>
  <si>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</si>
  <si>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</si>
  <si>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</si>
  <si>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</si>
  <si>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</si>
  <si>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</si>
  <si>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</si>
  <si>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</si>
  <si>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</si>
  <si>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</si>
  <si>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</si>
  <si>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</si>
  <si>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</si>
  <si>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</si>
  <si>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</si>
  <si>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</si>
  <si>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</si>
  <si>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</si>
  <si>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</si>
  <si>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</si>
  <si>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</si>
  <si>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</si>
  <si>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</si>
  <si>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</si>
  <si>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</si>
  <si>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</si>
  <si>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</si>
  <si>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</si>
  <si>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</si>
  <si>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</si>
  <si>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</si>
  <si>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</si>
  <si>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</si>
  <si>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</si>
  <si>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</si>
  <si>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</si>
  <si>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</si>
  <si>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</si>
  <si>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</si>
  <si>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</si>
  <si>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</si>
  <si>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</si>
  <si>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</si>
  <si>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</si>
  <si>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</si>
  <si>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</si>
  <si>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</si>
  <si>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</si>
  <si>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</si>
  <si>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</si>
  <si>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</si>
  <si>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</si>
  <si>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</si>
  <si>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</si>
  <si>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</si>
  <si>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</si>
  <si>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</si>
  <si>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</si>
  <si>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</si>
  <si>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</si>
  <si>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</si>
  <si>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</si>
  <si>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</si>
  <si>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</si>
  <si>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</si>
  <si>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</si>
  <si>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</si>
  <si>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</si>
  <si>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</si>
  <si>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</si>
  <si>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</si>
  <si>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</si>
  <si>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</si>
  <si>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</si>
  <si>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</si>
  <si>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</si>
  <si>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</si>
  <si>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</si>
  <si>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</si>
  <si>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</si>
  <si>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</si>
  <si>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</si>
  <si>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</si>
  <si>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</si>
  <si>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</si>
  <si>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</si>
  <si>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</si>
  <si>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</si>
  <si>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</si>
  <si>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</si>
  <si>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</si>
  <si>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</si>
  <si>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</si>
  <si>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</si>
  <si>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</si>
  <si>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</si>
  <si>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</si>
  <si>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</si>
  <si>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</si>
  <si>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</si>
  <si>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</si>
  <si>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</si>
  <si>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</si>
  <si>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</si>
  <si>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</si>
  <si>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</si>
  <si>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</si>
  <si>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</si>
  <si>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</si>
  <si>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</si>
  <si>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</si>
  <si>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</si>
  <si>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</si>
  <si>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</si>
  <si>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</si>
  <si>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</si>
  <si>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</si>
  <si>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</si>
  <si>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</si>
  <si>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</si>
  <si>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</si>
  <si>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</si>
  <si>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</si>
  <si>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</si>
  <si>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</si>
  <si>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</si>
  <si>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</si>
  <si>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</si>
  <si>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</si>
  <si>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</si>
  <si>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</si>
  <si>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</si>
  <si>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</si>
  <si>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</si>
  <si>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</si>
  <si>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</si>
  <si>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</si>
  <si>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</si>
  <si>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</si>
  <si>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</si>
  <si>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</si>
  <si>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</si>
  <si>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</si>
  <si>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</si>
  <si>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</si>
  <si>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</si>
  <si>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</si>
  <si>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</si>
  <si>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</si>
  <si>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</si>
  <si>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</si>
  <si>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</si>
  <si>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</si>
  <si>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</si>
  <si>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</si>
  <si>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</si>
  <si>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</si>
  <si>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</si>
  <si>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</si>
  <si>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</si>
  <si>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</si>
  <si>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</si>
  <si>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</si>
  <si>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</si>
  <si>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</si>
  <si>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</si>
  <si>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</si>
  <si>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</si>
  <si>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</si>
  <si>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</si>
  <si>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</si>
  <si>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</si>
  <si>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</si>
  <si>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</si>
  <si>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</si>
  <si>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</si>
  <si>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</si>
  <si>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</si>
  <si>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</si>
  <si>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</si>
  <si>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</si>
  <si>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</si>
  <si>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</si>
  <si>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</si>
  <si>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</si>
  <si>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</si>
  <si>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</si>
  <si>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</si>
  <si>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</si>
  <si>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</si>
  <si>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</si>
  <si>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</si>
  <si>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</si>
  <si>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</si>
  <si>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</si>
  <si>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</si>
  <si>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</si>
  <si>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</si>
  <si>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</si>
  <si>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</si>
  <si>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</si>
  <si>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</si>
  <si>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</si>
  <si>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</si>
  <si>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</si>
  <si>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</si>
  <si>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</si>
  <si>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</si>
  <si>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</si>
  <si>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</si>
  <si>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</si>
  <si>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</si>
  <si>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</si>
  <si>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</si>
  <si>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</si>
  <si>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</si>
  <si>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</si>
  <si>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</si>
  <si>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</si>
  <si>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</si>
  <si>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</si>
  <si>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</si>
  <si>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</si>
  <si>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</si>
  <si>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</si>
  <si>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</si>
  <si>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</si>
  <si>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</si>
  <si>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</si>
  <si>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</si>
  <si>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</si>
  <si>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</si>
  <si>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</si>
  <si>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</si>
  <si>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</si>
  <si>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</si>
  <si>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</si>
  <si>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</si>
  <si>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</si>
  <si>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</si>
  <si>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</si>
  <si>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</si>
  <si>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</si>
  <si>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</si>
  <si>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</si>
  <si>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</si>
  <si>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</si>
  <si>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</si>
  <si>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</si>
  <si>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</si>
  <si>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</si>
  <si>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</si>
  <si>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</si>
  <si>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</si>
  <si>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</si>
  <si>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</si>
  <si>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</si>
  <si>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</si>
  <si>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</si>
  <si>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</si>
  <si>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</si>
  <si>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</si>
  <si>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</si>
  <si>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</si>
  <si>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</si>
  <si>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</si>
  <si>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</si>
  <si>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</si>
  <si>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</si>
  <si>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</si>
  <si>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</si>
  <si>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</si>
  <si>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</si>
  <si>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</si>
  <si>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</si>
  <si>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</si>
  <si>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</si>
  <si>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</si>
  <si>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</si>
  <si>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</si>
  <si>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</si>
  <si>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</si>
  <si>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</si>
  <si>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</si>
  <si>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</si>
  <si>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</si>
  <si>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</si>
  <si>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</si>
  <si>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</si>
  <si>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</si>
  <si>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</si>
  <si>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</si>
  <si>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</si>
  <si>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</si>
  <si>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</si>
  <si>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</si>
  <si>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</si>
  <si>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</si>
  <si>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</si>
  <si>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</si>
  <si>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</si>
  <si>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</si>
  <si>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</si>
  <si>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</si>
  <si>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</si>
  <si>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</si>
  <si>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</si>
  <si>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</si>
  <si>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</si>
  <si>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</si>
  <si>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</si>
  <si>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</si>
  <si>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</si>
  <si>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</si>
  <si>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</si>
  <si>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</si>
  <si>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</si>
  <si>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</si>
  <si>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</si>
  <si>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</si>
  <si>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</si>
  <si>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</si>
  <si>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</si>
  <si>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</si>
  <si>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</si>
  <si>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</si>
  <si>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</si>
  <si>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</si>
  <si>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</si>
  <si>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</si>
  <si>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</si>
  <si>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</si>
  <si>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</si>
  <si>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</si>
  <si>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</si>
  <si>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</si>
  <si>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</si>
  <si>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</si>
  <si>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</si>
  <si>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</si>
  <si>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</si>
  <si>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</si>
  <si>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</si>
  <si>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</si>
  <si>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</si>
  <si>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</si>
  <si>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</si>
  <si>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</si>
  <si>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</si>
  <si>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</si>
  <si>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</si>
  <si>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</si>
  <si>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</si>
  <si>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</si>
  <si>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</si>
  <si>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</si>
  <si>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</si>
  <si>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</si>
  <si>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</si>
  <si>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</si>
  <si>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</si>
  <si>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</si>
  <si>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</si>
  <si>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</si>
  <si>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</si>
  <si>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</si>
  <si>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</si>
  <si>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</si>
  <si>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</si>
  <si>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</si>
  <si>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</si>
  <si>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</si>
  <si>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</si>
  <si>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</si>
  <si>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</si>
  <si>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</si>
  <si>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</si>
  <si>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</si>
  <si>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</si>
  <si>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</si>
  <si>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</si>
  <si>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</si>
  <si>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</si>
  <si>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</si>
  <si>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</si>
  <si>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</si>
  <si>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</si>
  <si>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</si>
  <si>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</si>
  <si>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</si>
  <si>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</si>
  <si>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</si>
  <si>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</si>
  <si>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</si>
  <si>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</si>
  <si>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</si>
  <si>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</si>
  <si>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</si>
  <si>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</si>
  <si>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</si>
  <si>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</si>
  <si>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</si>
  <si>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</si>
  <si>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</si>
  <si>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</si>
  <si>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</si>
  <si>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</si>
  <si>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</si>
  <si>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</si>
  <si>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</si>
  <si>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</si>
  <si>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</si>
  <si>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</si>
  <si>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</si>
  <si>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</si>
  <si>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</si>
  <si>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</si>
  <si>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</si>
  <si>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</si>
  <si>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</si>
  <si>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</si>
  <si>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</si>
  <si>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</si>
  <si>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</si>
  <si>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</si>
  <si>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</si>
  <si>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</si>
  <si>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</si>
  <si>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</si>
  <si>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</si>
  <si>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</si>
  <si>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</si>
  <si>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</si>
  <si>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</si>
  <si>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</si>
  <si>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</si>
  <si>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</si>
  <si>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</si>
  <si>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</si>
  <si>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</si>
  <si>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</si>
  <si>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</si>
  <si>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</si>
  <si>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</si>
  <si>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</si>
  <si>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</si>
  <si>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</si>
  <si>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</si>
  <si>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</si>
  <si>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</si>
  <si>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</si>
  <si>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</si>
  <si>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</si>
  <si>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</si>
  <si>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</si>
  <si>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</si>
  <si>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</si>
  <si>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</si>
  <si>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</si>
  <si>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</si>
  <si>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</si>
  <si>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</si>
  <si>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</si>
  <si>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</si>
  <si>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</si>
  <si>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</si>
  <si>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</si>
  <si>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</si>
  <si>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</si>
  <si>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</si>
  <si>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</si>
  <si>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</si>
  <si>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</si>
  <si>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</si>
  <si>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</si>
  <si>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</si>
  <si>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</si>
  <si>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</si>
  <si>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</si>
  <si>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</si>
  <si>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</si>
  <si>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</si>
  <si>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</si>
  <si>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</si>
  <si>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</si>
  <si>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</si>
  <si>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</si>
  <si>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</si>
  <si>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</si>
  <si>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</si>
  <si>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</si>
  <si>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</si>
  <si>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</si>
  <si>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</si>
  <si>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</si>
  <si>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</si>
  <si>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</si>
  <si>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</si>
  <si>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</si>
  <si>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</si>
  <si>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</si>
  <si>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</si>
  <si>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</si>
  <si>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</si>
  <si>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</si>
  <si>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</si>
  <si>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</si>
  <si>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</si>
  <si>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</si>
  <si>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</si>
  <si>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</si>
  <si>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</si>
  <si>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</si>
  <si>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</si>
  <si>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</si>
  <si>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</si>
  <si>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</si>
  <si>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</si>
  <si>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</si>
  <si>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</si>
  <si>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</si>
  <si>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</si>
  <si>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</si>
  <si>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</si>
  <si>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</si>
  <si>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</si>
  <si>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</si>
  <si>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</si>
  <si>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</si>
  <si>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</si>
  <si>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</si>
  <si>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</si>
  <si>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</si>
  <si>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</si>
  <si>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</si>
  <si>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</si>
  <si>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</si>
  <si>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</si>
  <si>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</si>
  <si>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</si>
  <si>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</si>
  <si>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</si>
  <si>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</si>
  <si>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</si>
  <si>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</si>
  <si>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</si>
  <si>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</si>
  <si>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</si>
  <si>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</si>
  <si>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</si>
  <si>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</si>
  <si>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</si>
  <si>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</si>
  <si>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</si>
  <si>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</si>
  <si>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</si>
  <si>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</si>
  <si>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</si>
  <si>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</si>
  <si>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</si>
  <si>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</si>
  <si>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</si>
  <si>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</si>
  <si>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</si>
  <si>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</si>
  <si>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</si>
  <si>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</si>
  <si>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</si>
  <si>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</si>
  <si>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</si>
  <si>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</si>
  <si>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</si>
  <si>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</si>
  <si>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</si>
  <si>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</si>
  <si>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</si>
  <si>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</si>
  <si>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</si>
  <si>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</si>
  <si>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</si>
  <si>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</si>
  <si>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</si>
  <si>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</si>
  <si>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</si>
  <si>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</si>
  <si>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</si>
  <si>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</si>
  <si>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</si>
  <si>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</si>
  <si>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</si>
  <si>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</si>
  <si>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</si>
  <si>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</si>
  <si>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</si>
  <si>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</si>
  <si>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</si>
  <si>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</si>
  <si>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</si>
  <si>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</si>
  <si>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</si>
  <si>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</si>
  <si>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</si>
  <si>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</si>
  <si>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</si>
  <si>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</si>
  <si>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</si>
  <si>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</si>
  <si>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</si>
  <si>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</si>
  <si>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</si>
  <si>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</si>
  <si>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</si>
  <si>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</si>
  <si>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</si>
  <si>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</si>
  <si>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</si>
  <si>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</si>
  <si>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</si>
  <si>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</si>
  <si>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</si>
  <si>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</si>
  <si>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</si>
  <si>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</si>
  <si>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</si>
  <si>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</si>
  <si>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</si>
  <si>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</si>
  <si>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</si>
  <si>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</si>
  <si>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</si>
  <si>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</si>
  <si>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</si>
  <si>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</si>
  <si>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</si>
  <si>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</si>
  <si>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</si>
  <si>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</si>
  <si>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</si>
  <si>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</si>
  <si>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</si>
  <si>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</si>
  <si>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</si>
  <si>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</si>
  <si>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</si>
  <si>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</si>
  <si>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</si>
  <si>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</si>
  <si>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</si>
  <si>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</si>
  <si>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</si>
  <si>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</si>
  <si>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</si>
  <si>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</si>
  <si>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</si>
  <si>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</si>
  <si>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</si>
  <si>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</si>
  <si>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</si>
  <si>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</si>
  <si>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</si>
  <si>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</si>
  <si>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</si>
  <si>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</si>
  <si>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</si>
  <si>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</si>
  <si>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</si>
  <si>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</si>
  <si>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</si>
  <si>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</si>
  <si>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</si>
  <si>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</si>
  <si>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</si>
  <si>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</si>
  <si>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</si>
  <si>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</si>
  <si>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</si>
  <si>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</si>
  <si>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</si>
  <si>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</si>
  <si>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</si>
  <si>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</si>
  <si>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</si>
  <si>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</si>
  <si>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</si>
  <si>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</si>
  <si>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</si>
  <si>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</si>
  <si>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</si>
  <si>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</si>
  <si>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</si>
  <si>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</si>
  <si>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</si>
  <si>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</si>
  <si>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</si>
  <si>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</si>
  <si>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</si>
  <si>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</si>
  <si>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</si>
  <si>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</si>
  <si>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</si>
  <si>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</si>
  <si>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</si>
  <si>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</si>
  <si>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</si>
  <si>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</si>
  <si>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</si>
  <si>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</si>
  <si>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</si>
  <si>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</si>
  <si>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</si>
  <si>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</si>
  <si>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</si>
  <si>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</si>
  <si>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</si>
  <si>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</si>
  <si>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</si>
  <si>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</si>
  <si>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</si>
  <si>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</si>
  <si>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</si>
  <si>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</si>
  <si>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</si>
  <si>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</si>
  <si>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</si>
  <si>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</si>
  <si>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</si>
  <si>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</si>
  <si>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</si>
  <si>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</si>
  <si>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</si>
  <si>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</si>
  <si>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</si>
  <si>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</si>
  <si>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</si>
  <si>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</si>
  <si>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</si>
  <si>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</si>
  <si>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</si>
  <si>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</si>
  <si>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</si>
  <si>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</si>
  <si>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</si>
  <si>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</si>
  <si>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</si>
  <si>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</si>
  <si>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</si>
  <si>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</si>
  <si>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</si>
  <si>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</si>
  <si>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</si>
  <si>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</si>
  <si>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</si>
  <si>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</si>
  <si>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</si>
  <si>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</si>
  <si>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</si>
  <si>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</si>
  <si>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</si>
  <si>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</si>
  <si>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</si>
  <si>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</si>
  <si>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</si>
  <si>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</si>
  <si>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</si>
  <si>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</si>
  <si>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</si>
  <si>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</si>
  <si>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</si>
  <si>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</si>
  <si>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</si>
  <si>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</si>
  <si>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</si>
  <si>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</si>
  <si>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</si>
  <si>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</si>
  <si>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</si>
  <si>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</si>
  <si>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</si>
  <si>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</si>
  <si>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</si>
  <si>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</si>
  <si>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</si>
  <si>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</si>
  <si>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</si>
  <si>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</si>
  <si>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</si>
  <si>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</si>
  <si>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</si>
  <si>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</si>
  <si>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</si>
  <si>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</si>
  <si>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</si>
  <si>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</si>
  <si>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</si>
  <si>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</si>
  <si>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</si>
  <si>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</si>
  <si>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</si>
  <si>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</si>
  <si>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</si>
  <si>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</si>
  <si>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</si>
  <si>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</si>
  <si>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</si>
  <si>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</si>
  <si>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</si>
  <si>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</si>
  <si>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</si>
  <si>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</si>
  <si>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</si>
  <si>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</si>
  <si>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</si>
  <si>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</si>
  <si>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</si>
  <si>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</si>
  <si>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</si>
  <si>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</si>
  <si>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</si>
  <si>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</si>
  <si>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</si>
  <si>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</si>
  <si>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</si>
  <si>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</si>
  <si>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</si>
  <si>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</si>
  <si>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</si>
  <si>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</si>
  <si>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</si>
  <si>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</si>
  <si>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</si>
  <si>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</si>
  <si>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</si>
  <si>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</si>
  <si>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</si>
  <si>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</si>
  <si>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</si>
  <si>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</si>
  <si>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</si>
  <si>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</si>
  <si>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</si>
  <si>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</si>
  <si>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</si>
  <si>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</si>
  <si>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</si>
  <si>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</si>
  <si>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</si>
  <si>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</si>
  <si>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</si>
  <si>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</si>
  <si>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</si>
  <si>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</si>
  <si>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</si>
  <si>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</si>
  <si>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</si>
  <si>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</si>
  <si>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</si>
  <si>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</si>
  <si>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</si>
  <si>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</si>
  <si>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</si>
  <si>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</si>
  <si>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</si>
  <si>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</si>
  <si>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</si>
  <si>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</si>
  <si>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</si>
  <si>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</si>
  <si>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</si>
  <si>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</si>
  <si>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</si>
  <si>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</si>
  <si>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</si>
  <si>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</si>
  <si>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</si>
  <si>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</si>
  <si>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</si>
  <si>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</si>
  <si>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</si>
  <si>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</si>
  <si>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</si>
  <si>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</si>
  <si>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</si>
  <si>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</si>
  <si>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</si>
  <si>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</si>
  <si>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</si>
  <si>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</si>
  <si>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</si>
  <si>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</si>
  <si>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</si>
  <si>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</si>
  <si>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</si>
  <si>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</si>
  <si>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</si>
  <si>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</si>
  <si>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</si>
  <si>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</si>
  <si>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</si>
  <si>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</si>
  <si>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</si>
  <si>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</si>
  <si>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</si>
  <si>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</si>
  <si>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</si>
  <si>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</si>
  <si>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</si>
  <si>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</si>
  <si>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</si>
  <si>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</si>
  <si>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</si>
  <si>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</si>
  <si>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</si>
  <si>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</si>
  <si>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</si>
  <si>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</si>
  <si>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</si>
  <si>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</si>
  <si>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</si>
  <si>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</si>
  <si>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</si>
  <si>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</si>
  <si>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</si>
  <si>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</si>
  <si>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</si>
  <si>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</si>
  <si>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</si>
  <si>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</si>
  <si>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</si>
  <si>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</si>
  <si>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</si>
  <si>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</si>
  <si>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</si>
  <si>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</si>
  <si>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</si>
  <si>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</si>
  <si>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</si>
  <si>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</si>
  <si>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</si>
  <si>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</si>
  <si>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</si>
  <si>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</si>
  <si>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</si>
  <si>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</si>
  <si>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</si>
  <si>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</si>
  <si>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</si>
  <si>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</si>
  <si>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</si>
  <si>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</si>
  <si>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</si>
  <si>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</si>
  <si>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</si>
  <si>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</si>
  <si>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</si>
  <si>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</si>
  <si>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</si>
  <si>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</si>
  <si>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</si>
  <si>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</si>
  <si>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</si>
  <si>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</si>
  <si>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</si>
  <si>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</si>
  <si>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</si>
  <si>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</si>
  <si>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</si>
  <si>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</si>
  <si>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</si>
  <si>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</si>
  <si>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</si>
  <si>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</si>
  <si>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</si>
  <si>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</si>
  <si>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</si>
  <si>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</si>
  <si>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</si>
  <si>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</si>
  <si>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</si>
  <si>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</si>
  <si>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</si>
  <si>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</si>
  <si>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</si>
  <si>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</si>
  <si>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</si>
  <si>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</si>
  <si>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</si>
  <si>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</si>
  <si>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</si>
  <si>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</si>
  <si>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</si>
  <si>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</si>
  <si>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</si>
  <si>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</si>
  <si>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</si>
  <si>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</si>
  <si>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</si>
  <si>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</si>
  <si>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</si>
  <si>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</si>
  <si>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</si>
  <si>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</si>
  <si>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</si>
  <si>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</si>
  <si>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</si>
  <si>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</si>
  <si>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</si>
  <si>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</si>
  <si>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</si>
  <si>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</si>
  <si>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</si>
  <si>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</si>
  <si>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</si>
  <si>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</si>
  <si>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</si>
  <si>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</si>
  <si>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</si>
  <si>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</si>
  <si>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</si>
  <si>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</si>
  <si>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</si>
  <si>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</si>
  <si>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</si>
  <si>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</si>
  <si>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</si>
  <si>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</si>
  <si>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</si>
  <si>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</si>
  <si>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</si>
  <si>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</si>
  <si>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</si>
  <si>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</si>
  <si>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</si>
  <si>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</si>
  <si>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</si>
  <si>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</si>
  <si>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</si>
  <si>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</si>
  <si>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</si>
  <si>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</si>
  <si>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</si>
  <si>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</si>
  <si>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</si>
  <si>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</si>
  <si>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</si>
  <si>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</si>
  <si>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</si>
  <si>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</si>
  <si>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</si>
  <si>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</si>
  <si>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</si>
  <si>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</si>
  <si>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</si>
  <si>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</si>
  <si>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</si>
  <si>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</si>
  <si>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</si>
  <si>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</si>
  <si>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</si>
  <si>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</si>
  <si>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</si>
  <si>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</si>
  <si>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</si>
  <si>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</si>
  <si>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</si>
  <si>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</si>
  <si>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</si>
  <si>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</si>
  <si>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</si>
  <si>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</si>
  <si>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</si>
  <si>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</si>
  <si>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</si>
  <si>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</si>
  <si>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</si>
  <si>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</si>
  <si>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</si>
  <si>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</si>
  <si>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</si>
  <si>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</si>
  <si>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</si>
  <si>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</si>
  <si>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</si>
  <si>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</si>
  <si>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</si>
  <si>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</si>
  <si>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</si>
  <si>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</si>
  <si>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</si>
  <si>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</si>
  <si>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</si>
  <si>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</si>
  <si>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</si>
  <si>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</si>
  <si>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</si>
  <si>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</si>
  <si>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</si>
  <si>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</si>
  <si>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</si>
  <si>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</si>
  <si>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</si>
  <si>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</si>
  <si>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</si>
  <si>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</si>
  <si>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</si>
  <si>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</si>
  <si>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</si>
  <si>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</si>
  <si>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</si>
  <si>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</si>
  <si>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</si>
  <si>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</si>
  <si>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</si>
  <si>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</si>
  <si>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</si>
  <si>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</si>
  <si>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</si>
  <si>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</si>
  <si>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</si>
  <si>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</si>
  <si>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</si>
  <si>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</si>
  <si>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</si>
  <si>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</si>
  <si>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</si>
  <si>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</si>
  <si>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</si>
  <si>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</si>
  <si>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</si>
  <si>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</si>
  <si>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</si>
  <si>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</si>
  <si>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</si>
  <si>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</si>
  <si>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</si>
  <si>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</si>
  <si>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</si>
  <si>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</si>
  <si>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</si>
  <si>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</si>
  <si>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</si>
  <si>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</si>
  <si>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</si>
  <si>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</si>
  <si>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</si>
  <si>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</si>
  <si>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</si>
  <si>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</si>
  <si>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</si>
  <si>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</si>
  <si>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</si>
  <si>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</si>
  <si>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</si>
  <si>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</si>
  <si>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</si>
  <si>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</si>
  <si>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</si>
  <si>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</si>
  <si>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</si>
  <si>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</si>
  <si>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</si>
  <si>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</si>
  <si>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</si>
  <si>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</si>
  <si>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</si>
  <si>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</si>
  <si>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</si>
  <si>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</si>
  <si>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</si>
  <si>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</si>
  <si>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</si>
  <si>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</si>
  <si>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</si>
  <si>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</si>
  <si>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</si>
  <si>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</si>
  <si>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</si>
  <si>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</si>
  <si>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</si>
  <si>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</si>
  <si>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</si>
  <si>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</si>
  <si>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</si>
  <si>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</si>
  <si>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</si>
  <si>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</si>
  <si>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</si>
  <si>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</si>
  <si>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</si>
  <si>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</si>
  <si>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</si>
  <si>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</si>
  <si>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</si>
  <si>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</si>
  <si>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</si>
  <si>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</si>
  <si>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</si>
  <si>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</si>
  <si>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</si>
  <si>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</si>
  <si>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</si>
  <si>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</si>
  <si>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</si>
  <si>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</si>
  <si>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</si>
  <si>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</si>
  <si>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</si>
  <si>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</si>
  <si>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</si>
  <si>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</si>
  <si>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</si>
  <si>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</si>
  <si>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</si>
  <si>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</si>
  <si>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</si>
  <si>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</si>
  <si>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</si>
  <si>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</si>
  <si>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</si>
  <si>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</si>
  <si>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</si>
  <si>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</si>
  <si>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</si>
  <si>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</si>
  <si>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</si>
  <si>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</si>
  <si>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</si>
  <si>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</si>
  <si>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</si>
  <si>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</si>
  <si>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</si>
  <si>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</si>
  <si>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</si>
  <si>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</si>
  <si>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</si>
  <si>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</si>
  <si>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</si>
  <si>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</si>
  <si>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</si>
  <si>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</si>
  <si>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</si>
  <si>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</si>
  <si>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</si>
  <si>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</si>
  <si>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</si>
  <si>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</si>
  <si>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</si>
  <si>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</si>
  <si>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</si>
  <si>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</si>
  <si>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</si>
  <si>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</si>
  <si>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</si>
  <si>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</si>
  <si>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</si>
  <si>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</si>
  <si>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</si>
  <si>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</si>
  <si>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</si>
  <si>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</si>
  <si>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</si>
  <si>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</si>
  <si>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</si>
  <si>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</si>
  <si>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</si>
  <si>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</si>
  <si>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</si>
  <si>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</si>
  <si>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</si>
  <si>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</si>
  <si>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</si>
  <si>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</si>
  <si>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</si>
  <si>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</si>
  <si>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</si>
  <si>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</si>
  <si>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</si>
  <si>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</si>
  <si>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</si>
  <si>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</si>
  <si>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</si>
  <si>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</si>
  <si>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</si>
  <si>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</si>
  <si>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</si>
  <si>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</si>
  <si>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</si>
  <si>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</si>
  <si>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</si>
  <si>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</si>
  <si>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</si>
  <si>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</si>
  <si>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</si>
  <si>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</si>
  <si>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</si>
  <si>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</si>
  <si>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</si>
  <si>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</si>
  <si>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</si>
  <si>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</si>
  <si>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</si>
  <si>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</si>
  <si>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</si>
  <si>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</si>
  <si>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</si>
  <si>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</si>
  <si>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</si>
  <si>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</si>
  <si>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</si>
  <si>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</si>
  <si>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</si>
  <si>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</si>
  <si>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</si>
  <si>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</si>
  <si>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</si>
  <si>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</si>
  <si>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</si>
  <si>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</si>
  <si>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</si>
  <si>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</si>
  <si>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</si>
  <si>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</si>
  <si>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</si>
  <si>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</si>
  <si>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</si>
  <si>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</si>
  <si>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</si>
  <si>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</si>
  <si>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</si>
  <si>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</si>
  <si>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</si>
  <si>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</si>
  <si>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</si>
  <si>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</si>
  <si>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</si>
  <si>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</si>
  <si>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</si>
  <si>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</si>
  <si>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</si>
  <si>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</si>
  <si>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</si>
  <si>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</si>
  <si>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</si>
  <si>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</si>
  <si>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</si>
  <si>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</si>
  <si>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</si>
  <si>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</si>
  <si>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</si>
  <si>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</si>
  <si>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</si>
  <si>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</si>
  <si>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</si>
  <si>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</si>
  <si>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</si>
  <si>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</si>
  <si>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</si>
  <si>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</si>
  <si>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</si>
  <si>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</si>
  <si>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</si>
  <si>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</si>
  <si>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</si>
  <si>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</si>
  <si>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</si>
  <si>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</si>
  <si>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</si>
  <si>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</si>
  <si>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</si>
  <si>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</si>
  <si>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</si>
  <si>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</si>
  <si>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</si>
  <si>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</si>
  <si>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</si>
  <si>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</si>
  <si>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</si>
  <si>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</si>
  <si>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</si>
  <si>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</si>
  <si>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</si>
  <si>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</si>
  <si>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</si>
  <si>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</si>
  <si>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</si>
  <si>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</si>
  <si>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</si>
  <si>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</si>
  <si>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</si>
  <si>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</si>
  <si>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</si>
  <si>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</si>
  <si>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</si>
  <si>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</si>
  <si>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</si>
  <si>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</si>
  <si>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</si>
  <si>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</si>
  <si>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</si>
  <si>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</si>
  <si>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</si>
  <si>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</si>
  <si>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</si>
  <si>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</si>
  <si>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</si>
  <si>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</si>
  <si>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</si>
  <si>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</si>
  <si>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</si>
  <si>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</si>
  <si>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</si>
  <si>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</si>
  <si>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</si>
  <si>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</si>
  <si>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</si>
  <si>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</si>
  <si>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</si>
  <si>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</si>
  <si>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</si>
  <si>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</si>
  <si>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</si>
  <si>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</si>
  <si>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</si>
  <si>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</si>
  <si>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</si>
  <si>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</si>
  <si>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</si>
  <si>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</si>
  <si>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</si>
  <si>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</si>
  <si>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</si>
  <si>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</si>
  <si>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</si>
  <si>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</si>
  <si>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</si>
  <si>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</si>
  <si>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</si>
  <si>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</si>
  <si>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</si>
  <si>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</si>
  <si>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</si>
  <si>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</si>
  <si>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</si>
  <si>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</si>
  <si>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</si>
  <si>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</si>
  <si>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</si>
  <si>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</si>
  <si>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</si>
  <si>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</si>
  <si>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</si>
  <si>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</si>
  <si>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</si>
  <si>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</si>
  <si>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</si>
  <si>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</si>
  <si>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</si>
  <si>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</si>
  <si>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</si>
  <si>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</si>
  <si>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</si>
  <si>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</si>
  <si>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</si>
  <si>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</si>
  <si>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</si>
  <si>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</si>
  <si>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</si>
  <si>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</si>
  <si>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</si>
  <si>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</si>
  <si>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</si>
  <si>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</si>
  <si>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</si>
  <si>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</si>
  <si>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</si>
  <si>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</si>
  <si>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</si>
  <si>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</si>
  <si>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</si>
  <si>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</si>
  <si>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</si>
  <si>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</si>
  <si>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</si>
  <si>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</si>
  <si>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</si>
  <si>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</si>
  <si>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</si>
  <si>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</si>
  <si>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</si>
  <si>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</si>
  <si>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</si>
  <si>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</si>
  <si>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</si>
  <si>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</si>
  <si>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</si>
  <si>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</si>
  <si>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</si>
  <si>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</si>
  <si>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</si>
  <si>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</si>
  <si>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</si>
  <si>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</si>
  <si>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</si>
  <si>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</si>
  <si>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</si>
  <si>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</si>
  <si>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</si>
  <si>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</si>
  <si>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</si>
  <si>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</si>
  <si>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</si>
  <si>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</si>
  <si>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</si>
  <si>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</si>
  <si>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</si>
  <si>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</si>
  <si>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</si>
  <si>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</si>
  <si>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</si>
  <si>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</si>
  <si>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</si>
  <si>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</si>
  <si>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</si>
  <si>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</si>
  <si>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</si>
  <si>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</si>
  <si>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</si>
  <si>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</si>
  <si>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</si>
  <si>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</si>
  <si>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</si>
  <si>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</si>
  <si>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</si>
  <si>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</si>
  <si>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</si>
  <si>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</si>
  <si>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</si>
  <si>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</si>
  <si>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</si>
  <si>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</si>
  <si>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</si>
  <si>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</si>
  <si>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</si>
  <si>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</si>
  <si>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</si>
  <si>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</si>
  <si>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</si>
  <si>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</si>
  <si>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</si>
  <si>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</si>
  <si>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</si>
  <si>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</si>
  <si>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</si>
  <si>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</si>
  <si>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</si>
  <si>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</si>
  <si>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</si>
  <si>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</si>
  <si>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</si>
  <si>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</si>
  <si>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</si>
  <si>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</si>
  <si>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</si>
  <si>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</si>
  <si>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</si>
  <si>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</si>
  <si>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</si>
  <si>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</si>
  <si>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</si>
  <si>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</si>
  <si>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</si>
  <si>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</si>
  <si>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</si>
  <si>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</si>
  <si>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</si>
  <si>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</si>
  <si>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</si>
  <si>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</si>
  <si>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</si>
  <si>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</si>
  <si>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</si>
  <si>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</si>
  <si>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</si>
  <si>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</si>
  <si>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</si>
  <si>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</si>
  <si>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</si>
  <si>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</si>
  <si>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</si>
  <si>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</si>
  <si>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</si>
  <si>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</si>
  <si>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</si>
  <si>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</si>
  <si>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</si>
  <si>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</si>
  <si>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</si>
  <si>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</si>
  <si>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</si>
  <si>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</si>
  <si>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</si>
  <si>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</si>
  <si>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</si>
  <si>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</si>
  <si>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</si>
  <si>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</si>
  <si>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</si>
  <si>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</si>
  <si>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</si>
  <si>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</si>
  <si>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</si>
  <si>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</si>
  <si>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</si>
  <si>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</si>
  <si>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</si>
  <si>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</si>
  <si>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</si>
  <si>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</si>
  <si>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</si>
  <si>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</si>
  <si>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</si>
  <si>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</si>
  <si>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</si>
  <si>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</si>
  <si>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</si>
  <si>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</si>
  <si>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</si>
  <si>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</si>
  <si>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</si>
  <si>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</si>
  <si>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</si>
  <si>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</si>
  <si>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</si>
  <si>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</si>
  <si>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</si>
  <si>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</si>
  <si>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</si>
  <si>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</si>
  <si>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</si>
  <si>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</si>
  <si>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</si>
  <si>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</si>
  <si>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</si>
  <si>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</si>
  <si>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</si>
  <si>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</si>
  <si>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</si>
  <si>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</si>
  <si>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</si>
  <si>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</si>
  <si>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</si>
  <si>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</si>
  <si>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</si>
  <si>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</si>
  <si>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</si>
  <si>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</si>
  <si>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</si>
  <si>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</si>
  <si>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</si>
  <si>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</si>
  <si>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</si>
  <si>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</si>
  <si>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</si>
  <si>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</si>
  <si>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</si>
  <si>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</si>
  <si>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</si>
  <si>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</si>
  <si>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</si>
  <si>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</si>
  <si>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</si>
  <si>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</si>
  <si>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</si>
  <si>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</si>
  <si>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</si>
  <si>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</si>
  <si>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</si>
  <si>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</si>
  <si>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</si>
  <si>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</si>
  <si>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</si>
  <si>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</si>
  <si>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</si>
  <si>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</si>
  <si>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</si>
  <si>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</si>
  <si>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</si>
  <si>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</si>
  <si>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</si>
  <si>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</si>
  <si>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</si>
  <si>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</si>
  <si>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</si>
  <si>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</si>
  <si>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</si>
  <si>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</si>
  <si>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</si>
  <si>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</si>
  <si>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</si>
  <si>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</si>
  <si>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</si>
  <si>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</si>
  <si>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</si>
  <si>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</si>
  <si>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</si>
  <si>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</si>
  <si>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</si>
  <si>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</si>
  <si>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</si>
  <si>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</si>
  <si>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</si>
  <si>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</si>
  <si>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</si>
  <si>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</si>
  <si>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</si>
  <si>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</si>
  <si>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</si>
  <si>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</si>
  <si>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</si>
  <si>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</si>
  <si>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</si>
  <si>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</si>
  <si>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</si>
  <si>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</si>
  <si>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</si>
  <si>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</si>
  <si>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</si>
  <si>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</si>
  <si>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</si>
  <si>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</si>
  <si>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</si>
  <si>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</si>
  <si>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</si>
  <si>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</si>
  <si>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</si>
  <si>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</si>
  <si>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</si>
  <si>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</si>
  <si>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</si>
  <si>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</si>
  <si>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</si>
  <si>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</si>
  <si>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</si>
  <si>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</si>
  <si>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</si>
  <si>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</si>
  <si>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</si>
  <si>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</si>
  <si>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</si>
  <si>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</si>
  <si>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</si>
  <si>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</si>
  <si>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</si>
  <si>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</si>
  <si>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</si>
  <si>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</si>
  <si>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</si>
  <si>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</si>
  <si>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</si>
  <si>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</si>
  <si>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</si>
  <si>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</si>
  <si>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</si>
  <si>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</si>
  <si>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</si>
  <si>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</si>
  <si>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</si>
  <si>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</si>
  <si>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</si>
  <si>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</si>
  <si>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</si>
  <si>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</si>
  <si>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</si>
  <si>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</si>
  <si>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</si>
  <si>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</si>
  <si>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</si>
  <si>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</si>
  <si>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</si>
  <si>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</si>
  <si>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</si>
  <si>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</si>
  <si>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</si>
  <si>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</si>
  <si>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</si>
  <si>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</si>
  <si>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</si>
  <si>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</si>
  <si>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</si>
  <si>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</si>
  <si>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</si>
  <si>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</si>
  <si>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</si>
  <si>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</si>
  <si>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</si>
  <si>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</si>
  <si>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</si>
  <si>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</si>
  <si>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</si>
  <si>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</si>
  <si>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</si>
  <si>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</si>
  <si>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</si>
  <si>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</si>
  <si>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</si>
  <si>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</si>
  <si>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</si>
  <si>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</si>
  <si>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</si>
  <si>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</si>
  <si>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</si>
  <si>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</si>
  <si>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</si>
  <si>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</si>
  <si>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</si>
  <si>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</si>
  <si>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</si>
  <si>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</si>
  <si>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</si>
  <si>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</si>
  <si>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</si>
  <si>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</si>
  <si>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</si>
  <si>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</si>
  <si>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</si>
  <si>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</si>
  <si>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</si>
  <si>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</si>
  <si>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</si>
  <si>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</si>
  <si>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</si>
  <si>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</si>
  <si>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</si>
  <si>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</si>
  <si>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</si>
  <si>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</si>
  <si>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</si>
  <si>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</si>
  <si>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</si>
  <si>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</si>
  <si>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</si>
  <si>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</si>
  <si>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</si>
  <si>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</si>
  <si>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</si>
  <si>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</si>
  <si>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</si>
  <si>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</si>
  <si>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</si>
  <si>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</si>
  <si>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</si>
  <si>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</si>
  <si>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</si>
  <si>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</si>
  <si>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</si>
  <si>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</si>
  <si>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</si>
  <si>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</si>
  <si>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</si>
  <si>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</si>
  <si>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</si>
  <si>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</si>
  <si>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</si>
  <si>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</si>
  <si>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</si>
  <si>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</si>
  <si>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</si>
  <si>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</si>
  <si>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</si>
  <si>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</si>
  <si>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</si>
  <si>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</si>
  <si>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</si>
  <si>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</si>
  <si>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</si>
  <si>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</si>
  <si>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</si>
  <si>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</si>
  <si>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</si>
  <si>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</si>
  <si>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</si>
  <si>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</si>
  <si>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</si>
  <si>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</si>
  <si>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</si>
  <si>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</si>
  <si>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</si>
  <si>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</si>
  <si>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</si>
  <si>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</si>
  <si>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</si>
  <si>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</si>
  <si>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</si>
  <si>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</si>
  <si>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</si>
  <si>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</si>
  <si>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</si>
  <si>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</si>
  <si>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</si>
  <si>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</si>
  <si>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</si>
  <si>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</si>
  <si>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</si>
  <si>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</si>
  <si>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</si>
  <si>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</si>
  <si>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</si>
  <si>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</si>
  <si>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</si>
  <si>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</si>
  <si>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</si>
  <si>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</si>
  <si>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</si>
  <si>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</si>
  <si>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</si>
  <si>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</si>
  <si>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</si>
  <si>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</si>
  <si>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</si>
  <si>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</si>
  <si>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</si>
  <si>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</si>
  <si>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</si>
  <si>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</si>
  <si>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</si>
  <si>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</si>
  <si>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</si>
  <si>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</si>
  <si>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</si>
  <si>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</si>
  <si>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</si>
  <si>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</si>
  <si>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</si>
  <si>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</si>
  <si>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</si>
  <si>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</si>
  <si>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</si>
  <si>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</si>
  <si>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</si>
  <si>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</si>
  <si>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</si>
  <si>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</si>
  <si>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</si>
  <si>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</si>
  <si>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</si>
  <si>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</si>
  <si>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</si>
  <si>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</si>
  <si>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</si>
  <si>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</si>
  <si>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</si>
  <si>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</si>
  <si>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</si>
  <si>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</si>
  <si>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</si>
  <si>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</si>
  <si>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</si>
  <si>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</si>
  <si>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</si>
  <si>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</si>
  <si>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</si>
  <si>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</si>
  <si>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</si>
  <si>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</si>
  <si>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</si>
  <si>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</si>
  <si>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</si>
  <si>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</si>
  <si>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</si>
  <si>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</si>
  <si>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</si>
  <si>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</si>
  <si>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</si>
  <si>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</si>
  <si>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</si>
  <si>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</si>
  <si>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</si>
  <si>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</si>
  <si>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</si>
  <si>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</si>
  <si>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</si>
  <si>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</si>
  <si>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</si>
  <si>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</si>
  <si>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</si>
  <si>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</si>
  <si>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</si>
  <si>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</si>
  <si>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</si>
  <si>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</si>
  <si>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</si>
  <si>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</si>
  <si>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</si>
  <si>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</si>
  <si>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</si>
  <si>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</si>
  <si>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</si>
  <si>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</si>
  <si>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</si>
  <si>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</si>
  <si>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</si>
  <si>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</si>
  <si>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</si>
  <si>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</si>
  <si>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</si>
  <si>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</si>
  <si>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</si>
  <si>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</si>
  <si>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</si>
  <si>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</si>
  <si>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</si>
  <si>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</si>
  <si>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</si>
  <si>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</si>
  <si>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</si>
  <si>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</si>
  <si>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</si>
  <si>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</si>
  <si>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</si>
  <si>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</si>
  <si>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</si>
  <si>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</si>
  <si>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</si>
  <si>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</si>
  <si>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</si>
  <si>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</si>
  <si>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</si>
  <si>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</si>
  <si>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</si>
  <si>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</si>
  <si>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</si>
  <si>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</si>
  <si>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</si>
  <si>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</si>
  <si>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</si>
  <si>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</si>
  <si>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</si>
  <si>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</si>
  <si>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</si>
  <si>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</si>
  <si>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</si>
  <si>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</si>
  <si>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</si>
  <si>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</si>
  <si>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</si>
  <si>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</si>
  <si>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</si>
  <si>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</si>
  <si>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</si>
  <si>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</si>
  <si>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</si>
  <si>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</si>
  <si>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</si>
  <si>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</si>
  <si>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</si>
  <si>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</si>
  <si>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</si>
  <si>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</si>
  <si>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</si>
  <si>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</si>
  <si>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</si>
  <si>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</si>
  <si>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</si>
  <si>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</si>
  <si>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</si>
  <si>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</si>
  <si>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</si>
  <si>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</si>
  <si>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</si>
  <si>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</si>
  <si>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</si>
  <si>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</si>
  <si>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</si>
  <si>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</si>
  <si>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</si>
  <si>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</si>
  <si>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</si>
  <si>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</si>
  <si>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</si>
  <si>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</si>
  <si>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</si>
  <si>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</si>
  <si>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</si>
  <si>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</si>
  <si>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</si>
  <si>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</si>
  <si>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</si>
  <si>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</si>
  <si>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</si>
  <si>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</si>
  <si>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</si>
  <si>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</si>
  <si>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</si>
  <si>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</si>
  <si>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</si>
  <si>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</si>
  <si>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</si>
  <si>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</si>
  <si>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</si>
  <si>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</si>
  <si>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</si>
  <si>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</si>
  <si>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</si>
  <si>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</si>
  <si>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</si>
  <si>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</si>
  <si>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</si>
  <si>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</si>
  <si>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</si>
  <si>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</si>
  <si>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</si>
  <si>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</si>
  <si>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</si>
  <si>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</si>
  <si>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</si>
  <si>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</si>
  <si>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</si>
  <si>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</si>
  <si>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</si>
  <si>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</si>
  <si>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</si>
  <si>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</si>
  <si>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</si>
  <si>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</si>
  <si>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</si>
  <si>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</si>
  <si>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</si>
  <si>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</si>
  <si>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</si>
  <si>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</si>
  <si>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</si>
  <si>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</si>
  <si>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</si>
  <si>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</si>
  <si>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</si>
  <si>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</si>
  <si>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</si>
  <si>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</si>
  <si>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</si>
  <si>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</si>
  <si>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</si>
  <si>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</si>
  <si>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</si>
  <si>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</si>
  <si>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</si>
  <si>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</si>
  <si>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</si>
  <si>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</si>
  <si>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</si>
  <si>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</si>
  <si>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</si>
  <si>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</si>
  <si>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</si>
  <si>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</si>
  <si>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</si>
  <si>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</si>
  <si>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</si>
  <si>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</si>
  <si>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</si>
  <si>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</si>
  <si>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</si>
  <si>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</si>
  <si>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</si>
  <si>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</si>
  <si>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</si>
  <si>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</si>
  <si>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</si>
  <si>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</si>
  <si>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</si>
  <si>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</si>
  <si>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</si>
  <si>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</si>
  <si>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</si>
  <si>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</si>
  <si>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</si>
  <si>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</si>
  <si>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</si>
  <si>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</si>
  <si>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</si>
  <si>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</si>
  <si>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</si>
  <si>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</si>
  <si>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</si>
  <si>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</si>
  <si>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</si>
  <si>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</si>
  <si>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</si>
  <si>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</si>
  <si>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</si>
  <si>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</si>
  <si>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</si>
  <si>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</si>
  <si>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</si>
  <si>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</si>
  <si>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</si>
  <si>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</si>
  <si>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</si>
  <si>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</si>
  <si>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</si>
  <si>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</si>
  <si>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</si>
  <si>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</si>
  <si>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</si>
  <si>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</si>
  <si>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</si>
  <si>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</si>
  <si>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</si>
  <si>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</si>
  <si>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</si>
  <si>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</si>
  <si>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</si>
  <si>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</si>
  <si>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</si>
  <si>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</si>
  <si>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</si>
  <si>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</si>
  <si>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</si>
  <si>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</si>
  <si>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</si>
  <si>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</si>
  <si>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</si>
  <si>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</si>
  <si>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</si>
  <si>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</si>
  <si>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</si>
  <si>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</si>
  <si>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</si>
  <si>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</si>
  <si>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</si>
  <si>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</si>
  <si>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</si>
  <si>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</si>
  <si>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</si>
  <si>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</si>
  <si>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</si>
  <si>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</si>
  <si>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</si>
  <si>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</si>
  <si>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</si>
  <si>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</si>
  <si>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</si>
  <si>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</si>
  <si>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</si>
  <si>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</si>
  <si>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</si>
  <si>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</si>
  <si>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</si>
  <si>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</si>
  <si>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</si>
  <si>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</si>
  <si>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</si>
  <si>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</si>
  <si>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</si>
  <si>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</si>
  <si>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</si>
  <si>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</si>
  <si>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</si>
  <si>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</si>
  <si>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</si>
  <si>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</si>
  <si>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</si>
  <si>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</si>
  <si>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</si>
  <si>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</si>
  <si>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</si>
  <si>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</si>
  <si>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</si>
  <si>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</si>
  <si>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</si>
  <si>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</si>
  <si>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</si>
  <si>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</si>
  <si>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</si>
  <si>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</si>
  <si>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</si>
  <si>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</si>
  <si>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</si>
  <si>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</si>
  <si>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</si>
  <si>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</si>
  <si>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</si>
  <si>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</si>
  <si>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</si>
  <si>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</si>
  <si>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</si>
  <si>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</si>
  <si>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</si>
  <si>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</si>
  <si>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</si>
  <si>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</si>
  <si>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</si>
  <si>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</si>
  <si>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</si>
  <si>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</si>
  <si>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</si>
  <si>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</si>
  <si>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</si>
  <si>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</si>
  <si>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</si>
  <si>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</si>
  <si>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</si>
  <si>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</si>
  <si>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</si>
  <si>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</si>
  <si>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</si>
  <si>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</si>
  <si>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</si>
  <si>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</si>
  <si>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</si>
  <si>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</si>
  <si>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</si>
  <si>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</si>
  <si>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</si>
  <si>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</si>
  <si>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</si>
  <si>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</si>
  <si>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</si>
  <si>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</si>
  <si>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</si>
  <si>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</si>
  <si>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</si>
  <si>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</si>
  <si>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</si>
  <si>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</si>
  <si>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</si>
  <si>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</si>
  <si>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</si>
  <si>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</si>
  <si>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</si>
  <si>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</si>
  <si>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</si>
  <si>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</si>
  <si>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</si>
  <si>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</si>
  <si>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</si>
  <si>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</si>
  <si>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</si>
  <si>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</si>
  <si>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</si>
  <si>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</si>
  <si>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</si>
  <si>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</si>
  <si>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</si>
  <si>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</si>
  <si>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</si>
  <si>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</si>
  <si>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</si>
  <si>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</si>
  <si>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</si>
  <si>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</si>
  <si>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</si>
  <si>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</si>
  <si>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</si>
  <si>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</si>
  <si>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</si>
  <si>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</si>
  <si>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</si>
  <si>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</si>
  <si>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</si>
  <si>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</si>
  <si>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</si>
  <si>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</si>
  <si>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</si>
  <si>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</si>
  <si>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</si>
  <si>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</si>
  <si>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</si>
  <si>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</si>
  <si>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</si>
  <si>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</si>
  <si>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</si>
  <si>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</si>
  <si>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</si>
  <si>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</si>
  <si>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</si>
  <si>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</si>
  <si>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</si>
  <si>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</si>
  <si>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</si>
  <si>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</si>
  <si>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</si>
  <si>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</si>
  <si>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</si>
  <si>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</si>
  <si>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</si>
  <si>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</si>
  <si>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</si>
  <si>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</si>
  <si>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</si>
  <si>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</si>
  <si>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</si>
  <si>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</si>
  <si>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</si>
  <si>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</si>
  <si>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</si>
  <si>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</si>
  <si>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</si>
  <si>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</si>
  <si>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</si>
  <si>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</si>
  <si>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</si>
  <si>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</si>
  <si>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</si>
  <si>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</si>
  <si>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</si>
  <si>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</si>
  <si>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</si>
  <si>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</si>
  <si>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</si>
  <si>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</si>
  <si>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</si>
  <si>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</si>
  <si>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</si>
  <si>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</si>
  <si>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</si>
  <si>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</si>
  <si>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</si>
  <si>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</si>
  <si>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</si>
  <si>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</si>
  <si>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</si>
  <si>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</si>
  <si>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</si>
  <si>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</si>
  <si>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</si>
  <si>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</si>
  <si>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</si>
  <si>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</si>
  <si>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</si>
  <si>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</si>
  <si>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</si>
  <si>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</si>
  <si>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</si>
  <si>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</si>
  <si>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</si>
  <si>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</si>
  <si>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</si>
  <si>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</si>
  <si>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</si>
  <si>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</si>
  <si>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</si>
  <si>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</si>
  <si>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</si>
  <si>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</si>
  <si>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</si>
  <si>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</si>
  <si>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</si>
  <si>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</si>
  <si>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</si>
  <si>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</si>
  <si>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</si>
  <si>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</si>
  <si>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</si>
  <si>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</si>
  <si>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</si>
  <si>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</si>
  <si>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</si>
  <si>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</si>
  <si>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</si>
  <si>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</si>
  <si>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</si>
  <si>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</si>
  <si>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</si>
  <si>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</si>
  <si>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</si>
  <si>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</si>
  <si>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</si>
  <si>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</si>
  <si>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</si>
  <si>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</si>
  <si>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</si>
  <si>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</si>
  <si>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</si>
  <si>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</si>
  <si>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</si>
  <si>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</si>
  <si>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</si>
  <si>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</si>
  <si>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</si>
  <si>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</si>
  <si>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</si>
  <si>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</si>
  <si>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</si>
  <si>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</si>
  <si>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</si>
  <si>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</si>
  <si>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</si>
  <si>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</si>
  <si>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</si>
  <si>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</si>
  <si>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</si>
  <si>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</si>
  <si>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</si>
  <si>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</si>
  <si>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</si>
  <si>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</si>
  <si>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</si>
  <si>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</si>
  <si>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</si>
  <si>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</si>
  <si>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</si>
  <si>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</si>
  <si>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</si>
  <si>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</si>
  <si>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</si>
  <si>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</si>
  <si>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</si>
  <si>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</si>
  <si>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</si>
  <si>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</si>
  <si>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</si>
  <si>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</si>
  <si>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</si>
  <si>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</si>
  <si>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</si>
  <si>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</si>
  <si>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</si>
  <si>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</si>
  <si>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</si>
  <si>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</si>
  <si>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</si>
  <si>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</si>
  <si>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</si>
  <si>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</si>
  <si>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</si>
  <si>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</si>
  <si>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</si>
  <si>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</si>
  <si>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</si>
  <si>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</si>
  <si>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</si>
  <si>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</si>
  <si>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</si>
  <si>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</si>
  <si>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</si>
  <si>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</si>
  <si>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</si>
  <si>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</si>
  <si>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</si>
  <si>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</si>
  <si>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</si>
  <si>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</si>
  <si>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</si>
  <si>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</si>
  <si>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</si>
  <si>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</si>
  <si>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</si>
  <si>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</si>
  <si>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</si>
  <si>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</si>
  <si>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</si>
  <si>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</si>
  <si>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</si>
  <si>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</si>
  <si>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</si>
  <si>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</si>
  <si>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</si>
  <si>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</si>
  <si>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</si>
  <si>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</si>
  <si>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</si>
  <si>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</si>
  <si>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</si>
  <si>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</si>
  <si>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</si>
  <si>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</si>
  <si>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</si>
  <si>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</si>
  <si>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</si>
  <si>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</si>
  <si>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</si>
  <si>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</si>
  <si>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</si>
  <si>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</si>
  <si>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</si>
  <si>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</si>
  <si>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</si>
  <si>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</si>
  <si>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</si>
  <si>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</si>
  <si>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</si>
  <si>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</si>
  <si>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</si>
  <si>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</si>
  <si>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</si>
  <si>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</si>
  <si>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</si>
  <si>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</si>
  <si>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</si>
  <si>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</si>
  <si>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</si>
  <si>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</si>
  <si>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</si>
  <si>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</si>
  <si>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</si>
  <si>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</si>
  <si>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</si>
  <si>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</si>
  <si>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</si>
  <si>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</si>
  <si>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</si>
  <si>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</si>
  <si>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</si>
  <si>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</si>
  <si>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</si>
  <si>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</si>
  <si>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</si>
  <si>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</si>
  <si>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</si>
  <si>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</si>
  <si>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</si>
  <si>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</si>
  <si>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</si>
  <si>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</si>
  <si>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</si>
  <si>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</si>
  <si>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</si>
  <si>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</si>
  <si>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</si>
  <si>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</si>
  <si>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</si>
  <si>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</si>
  <si>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</si>
  <si>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</si>
  <si>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</si>
  <si>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</si>
  <si>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</si>
  <si>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</si>
  <si>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</si>
  <si>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</si>
  <si>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</si>
  <si>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</si>
  <si>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</si>
  <si>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</si>
  <si>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</si>
  <si>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</si>
  <si>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</si>
  <si>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</si>
  <si>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</si>
  <si>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</si>
  <si>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</si>
  <si>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</si>
  <si>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</si>
  <si>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</si>
  <si>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</si>
  <si>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</si>
  <si>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</si>
  <si>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</si>
  <si>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</si>
  <si>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</si>
  <si>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</si>
  <si>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</si>
  <si>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</si>
  <si>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</si>
  <si>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</si>
  <si>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</si>
  <si>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</si>
  <si>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</si>
  <si>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</si>
  <si>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</si>
  <si>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</si>
  <si>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</si>
  <si>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</si>
  <si>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</si>
  <si>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</si>
  <si>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</si>
  <si>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</si>
  <si>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</si>
  <si>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</si>
  <si>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</si>
  <si>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</si>
  <si>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</si>
  <si>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</si>
  <si>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</si>
  <si>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</si>
  <si>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</si>
  <si>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</si>
  <si>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</si>
  <si>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</si>
  <si>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</si>
  <si>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</si>
  <si>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</si>
  <si>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</si>
  <si>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</si>
  <si>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</si>
  <si>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</si>
  <si>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</si>
  <si>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</si>
  <si>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</si>
  <si>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</si>
  <si>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</si>
  <si>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</si>
  <si>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</si>
  <si>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</si>
  <si>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</si>
  <si>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</si>
  <si>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</si>
  <si>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</si>
  <si>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</si>
  <si>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</si>
  <si>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</si>
  <si>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</si>
  <si>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</si>
  <si>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</si>
  <si>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</si>
  <si>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</si>
  <si>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</si>
  <si>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</si>
  <si>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</si>
  <si>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</si>
  <si>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</si>
  <si>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</si>
  <si>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</si>
  <si>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</si>
  <si>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</si>
  <si>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</si>
  <si>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</si>
  <si>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</si>
  <si>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</si>
  <si>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</si>
  <si>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</si>
  <si>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</si>
  <si>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</si>
  <si>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</si>
  <si>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</si>
  <si>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</si>
  <si>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</si>
  <si>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</si>
  <si>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</si>
  <si>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</si>
  <si>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</si>
  <si>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</si>
  <si>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</si>
  <si>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</si>
  <si>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</si>
  <si>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</si>
  <si>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</si>
  <si>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</si>
  <si>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</si>
  <si>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</si>
  <si>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</si>
  <si>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</si>
  <si>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</si>
  <si>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</si>
  <si>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</si>
  <si>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</si>
  <si>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</si>
  <si>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</si>
  <si>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</si>
  <si>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</si>
  <si>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</si>
  <si>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</si>
  <si>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</si>
  <si>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</si>
  <si>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</si>
  <si>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</si>
  <si>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</si>
  <si>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</si>
  <si>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</si>
  <si>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</si>
  <si>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</si>
  <si>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</si>
  <si>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</si>
  <si>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</si>
  <si>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</si>
  <si>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</si>
  <si>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</si>
  <si>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</si>
  <si>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</si>
  <si>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</si>
  <si>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</si>
  <si>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</si>
  <si>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</si>
  <si>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</si>
  <si>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</si>
  <si>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</si>
  <si>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</si>
  <si>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</si>
  <si>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</si>
  <si>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</si>
  <si>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</si>
  <si>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</si>
  <si>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</si>
  <si>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</si>
  <si>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</si>
  <si>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</si>
  <si>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</si>
  <si>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</si>
  <si>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</si>
  <si>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</si>
  <si>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</si>
  <si>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</si>
  <si>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</si>
  <si>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</si>
  <si>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</si>
  <si>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</si>
  <si>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</si>
  <si>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</si>
  <si>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</si>
  <si>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</si>
  <si>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</si>
  <si>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</si>
  <si>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</si>
  <si>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</si>
  <si>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</si>
  <si>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</si>
  <si>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</si>
  <si>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</si>
  <si>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</si>
  <si>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</si>
  <si>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</si>
  <si>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</si>
  <si>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</si>
  <si>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</si>
  <si>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</si>
  <si>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</si>
  <si>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</si>
  <si>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</si>
  <si>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</si>
  <si>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</si>
  <si>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</si>
  <si>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</si>
  <si>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</si>
  <si>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</si>
  <si>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</si>
  <si>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</si>
  <si>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</si>
  <si>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</si>
  <si>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</si>
  <si>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</si>
  <si>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</si>
  <si>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</si>
  <si>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</si>
  <si>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</si>
  <si>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</si>
  <si>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</si>
  <si>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</si>
  <si>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</si>
  <si>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</si>
  <si>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</si>
  <si>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</si>
  <si>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</si>
  <si>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</si>
  <si>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</si>
  <si>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</si>
  <si>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</si>
  <si>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</si>
  <si>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</si>
  <si>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</si>
  <si>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</si>
  <si>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</si>
  <si>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</si>
  <si>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</si>
  <si>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</si>
  <si>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</si>
  <si>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</si>
  <si>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</si>
  <si>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</si>
  <si>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</si>
  <si>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</si>
  <si>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</si>
  <si>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</si>
  <si>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</si>
  <si>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</si>
  <si>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</si>
  <si>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</si>
  <si>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</si>
  <si>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</si>
  <si>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</si>
  <si>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</si>
  <si>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</si>
  <si>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</si>
  <si>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</si>
  <si>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</si>
  <si>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</si>
  <si>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</si>
  <si>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</si>
  <si>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</si>
  <si>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</si>
  <si>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</si>
  <si>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</si>
  <si>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</si>
  <si>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</si>
  <si>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</si>
  <si>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</si>
  <si>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</si>
  <si>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</si>
  <si>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</si>
  <si>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</si>
  <si>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</si>
  <si>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</si>
  <si>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</si>
  <si>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</si>
  <si>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</si>
  <si>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</si>
  <si>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</si>
  <si>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</si>
  <si>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</si>
  <si>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</si>
  <si>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</si>
  <si>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</si>
  <si>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</si>
  <si>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</si>
  <si>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</si>
  <si>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</si>
  <si>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</si>
  <si>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</si>
  <si>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</si>
  <si>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</si>
  <si>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</si>
  <si>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</si>
  <si>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</si>
  <si>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</si>
  <si>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</si>
  <si>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</si>
  <si>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</si>
  <si>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</si>
  <si>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</si>
  <si>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</si>
  <si>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</si>
  <si>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</si>
  <si>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</si>
  <si>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</si>
  <si>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</si>
  <si>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</si>
  <si>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</si>
  <si>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</si>
  <si>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</si>
  <si>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</si>
  <si>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</si>
  <si>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</si>
  <si>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</si>
  <si>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</si>
  <si>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</si>
  <si>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</si>
  <si>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</si>
  <si>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</si>
  <si>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</si>
  <si>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</si>
  <si>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</si>
  <si>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</si>
  <si>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</si>
  <si>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</si>
  <si>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</si>
  <si>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</si>
  <si>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</si>
  <si>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</si>
  <si>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</si>
  <si>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</si>
  <si>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</si>
  <si>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</si>
  <si>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</si>
  <si>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</si>
  <si>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</si>
  <si>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</si>
  <si>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</si>
  <si>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</si>
  <si>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</si>
  <si>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</si>
  <si>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</si>
  <si>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</si>
  <si>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</si>
  <si>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</si>
  <si>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</si>
  <si>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</si>
  <si>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</si>
  <si>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</si>
  <si>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</si>
  <si>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</si>
  <si>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</si>
  <si>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</si>
  <si>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</si>
  <si>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</si>
  <si>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</si>
  <si>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</si>
  <si>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</si>
  <si>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</si>
  <si>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</si>
  <si>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</si>
  <si>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</si>
  <si>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</si>
  <si>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</si>
  <si>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</si>
  <si>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</si>
  <si>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</si>
  <si>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</si>
  <si>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</si>
  <si>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</si>
  <si>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</si>
  <si>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</si>
  <si>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</si>
  <si>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</si>
  <si>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</si>
  <si>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</si>
  <si>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</si>
  <si>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</si>
  <si>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</si>
  <si>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</si>
  <si>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</si>
  <si>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</si>
  <si>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</si>
  <si>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</si>
  <si>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</si>
  <si>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</si>
  <si>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</si>
  <si>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</si>
  <si>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</si>
  <si>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</si>
  <si>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</si>
  <si>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</si>
  <si>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</si>
  <si>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</si>
  <si>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</si>
  <si>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</si>
  <si>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</si>
  <si>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</si>
  <si>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</si>
  <si>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</si>
  <si>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</si>
  <si>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</si>
  <si>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</si>
  <si>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</si>
  <si>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</si>
  <si>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</si>
  <si>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</si>
  <si>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</si>
  <si>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</si>
  <si>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</si>
  <si>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</si>
  <si>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</si>
  <si>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</si>
  <si>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</si>
  <si>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</si>
  <si>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</si>
  <si>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</si>
  <si>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</si>
  <si>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</si>
  <si>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</si>
  <si>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</si>
  <si>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</si>
  <si>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</si>
  <si>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</si>
  <si>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</si>
  <si>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</si>
  <si>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</si>
  <si>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</si>
  <si>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</si>
  <si>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</si>
  <si>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</si>
  <si>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</si>
  <si>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</si>
  <si>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</si>
  <si>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</si>
  <si>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</si>
  <si>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</si>
  <si>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</si>
  <si>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</si>
  <si>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</si>
  <si>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</si>
  <si>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</si>
  <si>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</si>
  <si>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</si>
  <si>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</si>
  <si>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</si>
  <si>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</si>
  <si>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</si>
  <si>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</si>
  <si>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</si>
  <si>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</si>
  <si>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</si>
  <si>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</si>
  <si>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</si>
  <si>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</si>
  <si>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</si>
  <si>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</si>
  <si>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</si>
  <si>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</si>
  <si>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</si>
  <si>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</si>
  <si>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</si>
  <si>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</si>
  <si>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</si>
  <si>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</si>
  <si>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</si>
  <si>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</si>
  <si>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</si>
  <si>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</si>
  <si>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</si>
  <si>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</si>
  <si>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</si>
  <si>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</si>
  <si>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</si>
  <si>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</si>
  <si>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</si>
  <si>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</si>
  <si>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</si>
  <si>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</si>
  <si>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</si>
  <si>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</si>
  <si>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</si>
  <si>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</si>
  <si>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</si>
  <si>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</si>
  <si>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</si>
  <si>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</si>
  <si>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</si>
  <si>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</si>
  <si>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</si>
  <si>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</si>
  <si>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</si>
  <si>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</si>
  <si>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</si>
  <si>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</si>
  <si>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</si>
  <si>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</si>
  <si>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</si>
  <si>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</si>
  <si>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</si>
  <si>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</si>
  <si>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</si>
  <si>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</si>
  <si>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</si>
  <si>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</si>
  <si>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</si>
  <si>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</si>
  <si>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</si>
  <si>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</si>
  <si>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</si>
  <si>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</si>
  <si>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</si>
  <si>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</si>
  <si>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</si>
  <si>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</si>
  <si>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</si>
  <si>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</si>
  <si>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</si>
  <si>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</si>
  <si>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</si>
  <si>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</si>
  <si>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</si>
  <si>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</si>
  <si>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</si>
  <si>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</si>
  <si>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</si>
  <si>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</si>
  <si>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</si>
  <si>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</si>
  <si>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</si>
  <si>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</si>
  <si>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</si>
  <si>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</si>
  <si>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</si>
  <si>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</si>
  <si>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</si>
  <si>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</si>
  <si>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</si>
  <si>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</si>
  <si>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</si>
  <si>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</si>
  <si>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</si>
  <si>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</si>
  <si>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</si>
  <si>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</si>
  <si>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</si>
  <si>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</si>
  <si>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</si>
  <si>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</si>
  <si>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</si>
  <si>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</si>
  <si>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</si>
  <si>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</si>
  <si>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</si>
  <si>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</si>
  <si>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</si>
  <si>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</si>
  <si>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</si>
  <si>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</si>
  <si>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</si>
  <si>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</si>
  <si>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</si>
  <si>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</si>
  <si>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</si>
  <si>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</si>
  <si>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</si>
  <si>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</si>
  <si>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</si>
  <si>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</si>
  <si>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</si>
  <si>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</si>
  <si>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</si>
  <si>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</si>
  <si>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</si>
  <si>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</si>
  <si>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</si>
  <si>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</si>
  <si>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</si>
  <si>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</si>
  <si>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</si>
  <si>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</si>
  <si>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</si>
  <si>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</si>
  <si>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</si>
  <si>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</si>
  <si>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</si>
  <si>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</si>
  <si>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</si>
  <si>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</si>
  <si>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</si>
  <si>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</si>
  <si>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</si>
  <si>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</si>
  <si>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</si>
  <si>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</si>
  <si>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</si>
  <si>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</si>
  <si>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</si>
  <si>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</si>
  <si>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</si>
  <si>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</si>
  <si>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</si>
  <si>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</si>
  <si>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</si>
  <si>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</si>
  <si>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</si>
  <si>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</si>
  <si>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</si>
  <si>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</si>
  <si>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</si>
  <si>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</si>
  <si>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</si>
  <si>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</si>
  <si>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</si>
  <si>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</si>
  <si>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</si>
  <si>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</si>
  <si>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</si>
  <si>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</si>
  <si>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</si>
  <si>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</si>
  <si>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</si>
  <si>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</si>
  <si>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</si>
  <si>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</si>
  <si>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</si>
  <si>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</si>
  <si>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</si>
  <si>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</si>
  <si>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</si>
  <si>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</si>
  <si>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</si>
  <si>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</si>
  <si>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</si>
  <si>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</si>
  <si>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</si>
  <si>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</si>
  <si>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</si>
  <si>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</si>
  <si>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</si>
  <si>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</si>
  <si>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</si>
  <si>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</si>
  <si>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</si>
  <si>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</si>
  <si>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</si>
  <si>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</si>
  <si>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</si>
  <si>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</si>
  <si>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</si>
  <si>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</si>
  <si>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</si>
  <si>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</si>
  <si>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</si>
  <si>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</si>
  <si>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</si>
  <si>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</si>
  <si>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</si>
  <si>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</si>
  <si>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</si>
  <si>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</si>
  <si>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</si>
  <si>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</si>
  <si>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</si>
  <si>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</si>
  <si>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</si>
  <si>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</si>
  <si>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</si>
  <si>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</si>
  <si>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</si>
  <si>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</si>
  <si>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</si>
  <si>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</si>
  <si>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</si>
  <si>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</si>
  <si>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</si>
  <si>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</si>
  <si>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</si>
  <si>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</si>
  <si>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</si>
  <si>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</si>
  <si>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</si>
  <si>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</si>
  <si>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</si>
  <si>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</si>
  <si>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</si>
  <si>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</si>
  <si>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</si>
  <si>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</si>
  <si>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</si>
  <si>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</si>
  <si>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</si>
  <si>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</si>
  <si>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</si>
  <si>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</si>
  <si>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</si>
  <si>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</si>
  <si>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</si>
  <si>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</si>
  <si>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</si>
  <si>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</si>
  <si>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</si>
  <si>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</si>
  <si>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</si>
  <si>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</si>
  <si>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</si>
  <si>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</si>
  <si>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</si>
  <si>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</si>
  <si>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</si>
  <si>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</si>
  <si>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</si>
  <si>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</si>
  <si>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</si>
  <si>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</si>
  <si>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</si>
  <si>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</si>
  <si>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</si>
  <si>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</si>
  <si>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</si>
  <si>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</si>
  <si>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</si>
  <si>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</si>
  <si>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</si>
  <si>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</si>
  <si>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</si>
  <si>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</si>
  <si>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</si>
  <si>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</si>
  <si>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</si>
  <si>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</si>
  <si>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</si>
  <si>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</si>
  <si>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</si>
  <si>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</si>
  <si>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</si>
  <si>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</si>
  <si>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</si>
  <si>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</si>
  <si>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</si>
  <si>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</si>
  <si>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</si>
  <si>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</si>
  <si>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</si>
  <si>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</si>
  <si>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</si>
  <si>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</si>
  <si>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</si>
  <si>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</si>
  <si>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</si>
  <si>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</si>
  <si>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</si>
  <si>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</si>
  <si>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</si>
  <si>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</si>
  <si>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</si>
  <si>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</si>
  <si>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</si>
  <si>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</si>
  <si>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</si>
  <si>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</si>
  <si>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</si>
  <si>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</si>
  <si>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</si>
  <si>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</si>
  <si>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</si>
  <si>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</si>
  <si>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</si>
  <si>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</si>
  <si>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</si>
  <si>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</si>
  <si>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</si>
  <si>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</si>
  <si>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</si>
  <si>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</si>
  <si>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</si>
  <si>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</si>
  <si>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</si>
  <si>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</si>
  <si>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</si>
  <si>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</si>
  <si>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</si>
  <si>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</si>
  <si>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</si>
  <si>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</si>
  <si>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</si>
  <si>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</si>
  <si>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</si>
  <si>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</si>
  <si>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</si>
  <si>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</si>
  <si>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</si>
  <si>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</si>
  <si>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</si>
  <si>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</si>
  <si>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</si>
  <si>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</si>
  <si>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</si>
  <si>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</si>
  <si>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</si>
  <si>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</si>
  <si>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</si>
  <si>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</si>
  <si>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</si>
  <si>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</si>
  <si>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</si>
  <si>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</si>
  <si>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</si>
  <si>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</si>
  <si>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</si>
  <si>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</si>
  <si>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</si>
  <si>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</si>
  <si>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</si>
  <si>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</si>
  <si>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</si>
  <si>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</si>
  <si>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</si>
  <si>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</si>
  <si>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</si>
  <si>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</si>
  <si>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</si>
  <si>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</si>
  <si>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</si>
  <si>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</si>
  <si>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</si>
  <si>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</si>
  <si>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</si>
  <si>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</si>
  <si>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</si>
  <si>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</si>
  <si>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</si>
  <si>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</si>
  <si>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</si>
  <si>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</si>
  <si>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</si>
  <si>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</si>
  <si>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</si>
  <si>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</si>
  <si>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</si>
  <si>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</si>
  <si>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</si>
  <si>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</si>
  <si>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</si>
  <si>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</si>
  <si>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</si>
  <si>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</si>
  <si>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</si>
  <si>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</si>
  <si>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</si>
  <si>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</si>
  <si>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</si>
  <si>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</si>
  <si>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</si>
  <si>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</si>
  <si>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</si>
  <si>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</si>
  <si>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</si>
  <si>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</si>
  <si>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</si>
  <si>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</si>
  <si>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</si>
  <si>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</si>
  <si>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</si>
  <si>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</si>
  <si>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</si>
  <si>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</si>
  <si>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</si>
  <si>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</si>
  <si>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</si>
  <si>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</si>
  <si>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</si>
  <si>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</si>
  <si>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</si>
  <si>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</si>
  <si>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</si>
  <si>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</si>
  <si>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</si>
  <si>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</si>
  <si>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</si>
  <si>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</si>
  <si>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</si>
  <si>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</si>
  <si>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</si>
  <si>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</si>
  <si>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</si>
  <si>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</si>
  <si>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</si>
  <si>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</si>
  <si>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</si>
  <si>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</si>
  <si>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</si>
  <si>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</si>
  <si>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</si>
  <si>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</si>
  <si>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</si>
  <si>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</si>
  <si>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</si>
  <si>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</si>
  <si>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</si>
  <si>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</si>
  <si>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</si>
  <si>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</si>
  <si>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</si>
  <si>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</si>
  <si>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</si>
  <si>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</si>
  <si>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</si>
  <si>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</si>
  <si>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</si>
  <si>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</si>
  <si>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</si>
  <si>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</si>
  <si>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</si>
  <si>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</si>
  <si>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</si>
  <si>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</si>
  <si>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</si>
  <si>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</si>
  <si>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</si>
  <si>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</si>
  <si>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</si>
  <si>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</si>
  <si>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</si>
  <si>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</si>
  <si>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</si>
  <si>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</si>
  <si>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</si>
  <si>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</si>
  <si>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</si>
  <si>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</si>
  <si>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</si>
  <si>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</si>
  <si>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</si>
  <si>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</si>
  <si>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</si>
  <si>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</si>
  <si>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</si>
  <si>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</si>
  <si>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</si>
  <si>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</si>
  <si>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</si>
  <si>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</si>
  <si>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</si>
  <si>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</si>
  <si>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</si>
  <si>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</si>
  <si>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</si>
  <si>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</si>
  <si>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</si>
  <si>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</si>
  <si>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</si>
  <si>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</si>
  <si>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</si>
  <si>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</si>
  <si>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</si>
  <si>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</si>
  <si>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</si>
  <si>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</si>
  <si>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</si>
  <si>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</si>
  <si>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</si>
  <si>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</si>
  <si>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</si>
  <si>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</si>
  <si>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</si>
  <si>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</si>
  <si>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</si>
  <si>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</si>
  <si>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</si>
  <si>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</si>
  <si>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</si>
  <si>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</si>
  <si>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</si>
  <si>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</si>
  <si>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</si>
  <si>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</si>
  <si>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</si>
  <si>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</si>
  <si>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</si>
  <si>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</si>
  <si>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</si>
  <si>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</si>
  <si>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</si>
  <si>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</si>
  <si>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</si>
  <si>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</si>
  <si>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</si>
  <si>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</si>
  <si>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</si>
  <si>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</si>
  <si>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</si>
  <si>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</si>
  <si>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</si>
  <si>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</si>
  <si>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</si>
  <si>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</si>
  <si>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</si>
  <si>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</si>
  <si>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</si>
  <si>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</si>
  <si>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</si>
  <si>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</si>
  <si>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</si>
  <si>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</si>
  <si>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</si>
  <si>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</si>
  <si>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</si>
  <si>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</si>
  <si>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</si>
  <si>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</si>
  <si>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</si>
  <si>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</si>
  <si>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</si>
  <si>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</si>
  <si>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</si>
  <si>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</si>
  <si>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</si>
  <si>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</si>
  <si>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</si>
  <si>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</si>
  <si>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</si>
  <si>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</si>
  <si>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</si>
  <si>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</si>
  <si>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</si>
  <si>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</si>
  <si>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</si>
  <si>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</si>
  <si>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</si>
  <si>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</si>
  <si>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</si>
  <si>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</si>
  <si>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</si>
  <si>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</si>
  <si>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</si>
  <si>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</si>
  <si>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</si>
  <si>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</si>
  <si>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</si>
  <si>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</si>
  <si>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</si>
  <si>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</si>
  <si>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</si>
  <si>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</si>
  <si>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</si>
  <si>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</si>
  <si>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</si>
  <si>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</si>
  <si>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</si>
  <si>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</si>
  <si>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</si>
  <si>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</si>
  <si>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</si>
  <si>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</si>
  <si>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</si>
  <si>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</si>
  <si>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</si>
  <si>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</si>
  <si>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</si>
  <si>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</si>
  <si>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</si>
  <si>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</si>
  <si>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</si>
  <si>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</si>
  <si>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</si>
  <si>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</si>
  <si>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</si>
  <si>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</si>
  <si>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</si>
  <si>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</si>
  <si>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</si>
  <si>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</si>
  <si>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</si>
  <si>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</si>
  <si>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</si>
  <si>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</si>
  <si>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</si>
  <si>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</si>
  <si>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</si>
  <si>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</si>
  <si>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</si>
  <si>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</si>
  <si>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</si>
  <si>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</si>
  <si>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</si>
  <si>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</si>
  <si>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</si>
  <si>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</si>
  <si>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</si>
  <si>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</si>
  <si>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</si>
  <si>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</si>
  <si>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</si>
  <si>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</si>
  <si>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</si>
  <si>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</si>
  <si>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</si>
  <si>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</si>
  <si>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</si>
  <si>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</si>
  <si>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</si>
  <si>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</si>
  <si>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</si>
  <si>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</si>
  <si>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</si>
  <si>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</si>
  <si>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</si>
  <si>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</si>
  <si>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</si>
  <si>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</si>
  <si>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</si>
  <si>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</si>
  <si>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</si>
  <si>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</si>
  <si>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</si>
  <si>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</si>
  <si>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</si>
  <si>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</si>
  <si>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</si>
  <si>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</si>
  <si>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</si>
  <si>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</si>
  <si>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</si>
  <si>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</si>
  <si>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</si>
  <si>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</si>
  <si>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</si>
  <si>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</si>
  <si>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</si>
  <si>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</si>
  <si>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</si>
  <si>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</si>
  <si>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</si>
  <si>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</si>
  <si>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</si>
  <si>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</si>
  <si>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</si>
  <si>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</si>
  <si>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</si>
  <si>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</si>
  <si>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</si>
  <si>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</si>
  <si>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</si>
  <si>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</si>
  <si>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</si>
  <si>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</si>
  <si>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</si>
  <si>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</si>
  <si>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</si>
  <si>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</si>
  <si>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</si>
  <si>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</si>
  <si>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</si>
  <si>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</si>
  <si>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</si>
  <si>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</si>
  <si>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</si>
  <si>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</si>
  <si>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</si>
  <si>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</si>
  <si>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</si>
  <si>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</si>
  <si>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</si>
  <si>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</si>
  <si>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</si>
  <si>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</si>
  <si>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</si>
  <si>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</si>
  <si>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</si>
  <si>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</si>
  <si>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</si>
  <si>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</si>
  <si>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</si>
  <si>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</si>
  <si>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</si>
  <si>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</si>
  <si>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</si>
  <si>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</si>
  <si>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</si>
  <si>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</si>
  <si>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</si>
  <si>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</si>
  <si>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</si>
  <si>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</si>
  <si>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</si>
  <si>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</si>
  <si>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</si>
  <si>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</si>
  <si>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</si>
  <si>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</si>
  <si>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</si>
  <si>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</si>
  <si>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</si>
  <si>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</si>
  <si>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</si>
  <si>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</si>
  <si>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</si>
  <si>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</si>
  <si>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</si>
  <si>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</si>
  <si>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</si>
  <si>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</si>
  <si>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</si>
  <si>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</si>
  <si>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</si>
  <si>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</si>
  <si>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</si>
  <si>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</si>
  <si>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</si>
  <si>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</si>
  <si>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</si>
  <si>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</si>
  <si>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</si>
  <si>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</si>
  <si>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</si>
  <si>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</si>
  <si>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</si>
  <si>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</si>
  <si>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</si>
  <si>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</si>
  <si>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</si>
  <si>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</si>
  <si>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</si>
  <si>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</si>
  <si>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</si>
  <si>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</si>
  <si>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</si>
  <si>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</si>
  <si>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</si>
  <si>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</si>
  <si>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</si>
  <si>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</si>
  <si>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</si>
  <si>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</si>
  <si>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</si>
  <si>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</si>
  <si>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</si>
  <si>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</si>
  <si>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</si>
  <si>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</si>
  <si>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</si>
  <si>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</si>
  <si>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</si>
  <si>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</si>
  <si>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</si>
  <si>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</si>
  <si>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</si>
  <si>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</si>
  <si>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</si>
  <si>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</si>
  <si>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</si>
  <si>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</si>
  <si>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</si>
  <si>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</si>
  <si>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</si>
  <si>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</si>
  <si>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</si>
  <si>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</si>
  <si>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</si>
  <si>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</si>
  <si>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</si>
  <si>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</si>
  <si>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</si>
  <si>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</si>
  <si>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</si>
  <si>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</si>
  <si>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</si>
  <si>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</si>
  <si>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</si>
  <si>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</si>
  <si>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</si>
  <si>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</si>
  <si>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</si>
  <si>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</si>
  <si>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</si>
  <si>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</si>
  <si>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</si>
  <si>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</si>
  <si>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</si>
  <si>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</si>
  <si>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</si>
  <si>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</si>
  <si>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</si>
  <si>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</si>
  <si>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</si>
  <si>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</si>
  <si>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</si>
  <si>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</si>
  <si>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</si>
  <si>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</si>
  <si>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</si>
  <si>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</si>
  <si>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</si>
  <si>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</si>
  <si>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</si>
  <si>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</si>
  <si>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</si>
  <si>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</si>
  <si>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</si>
  <si>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</si>
  <si>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</si>
  <si>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</si>
  <si>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</si>
  <si>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</si>
  <si>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</si>
  <si>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</si>
  <si>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</si>
  <si>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</si>
  <si>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</si>
  <si>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</si>
  <si>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</si>
  <si>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</si>
  <si>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</si>
  <si>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</si>
  <si>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</si>
  <si>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</si>
  <si>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</si>
  <si>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</si>
  <si>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</si>
  <si>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</si>
  <si>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</si>
  <si>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</si>
  <si>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</si>
  <si>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</si>
  <si>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</si>
  <si>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</si>
  <si>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</si>
  <si>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</si>
  <si>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</si>
  <si>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</si>
  <si>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</si>
  <si>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</si>
  <si>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</si>
  <si>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</si>
  <si>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</si>
  <si>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</si>
  <si>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</si>
  <si>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</si>
  <si>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</si>
  <si>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</si>
  <si>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</si>
  <si>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</si>
  <si>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</si>
  <si>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</si>
  <si>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</si>
  <si>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</si>
  <si>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</si>
  <si>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</si>
  <si>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</si>
  <si>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</si>
  <si>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</si>
  <si>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</si>
  <si>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</si>
  <si>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</si>
  <si>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</si>
  <si>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</si>
  <si>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</si>
  <si>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</si>
  <si>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</si>
  <si>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</si>
  <si>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</si>
  <si>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</si>
  <si>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</si>
  <si>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</si>
  <si>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</si>
  <si>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</si>
  <si>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</si>
  <si>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</si>
  <si>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</si>
  <si>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</si>
  <si>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</si>
  <si>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</si>
  <si>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</si>
  <si>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</si>
  <si>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</si>
  <si>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</si>
  <si>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</si>
  <si>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</si>
  <si>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</si>
  <si>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</si>
  <si>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</si>
  <si>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</si>
  <si>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</si>
  <si>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</si>
  <si>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</si>
  <si>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</si>
  <si>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</si>
  <si>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</si>
  <si>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</si>
  <si>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</si>
  <si>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</si>
  <si>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</si>
  <si>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</si>
  <si>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</si>
  <si>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</si>
  <si>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</si>
  <si>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</si>
  <si>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</si>
  <si>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</si>
  <si>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</si>
  <si>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</si>
  <si>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</si>
  <si>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</si>
  <si>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</si>
  <si>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</si>
  <si>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</si>
  <si>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</si>
  <si>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</si>
  <si>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</si>
  <si>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</si>
  <si>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</si>
  <si>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</si>
  <si>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</si>
  <si>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</si>
  <si>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</si>
  <si>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</si>
  <si>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</si>
  <si>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</si>
  <si>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</si>
  <si>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</si>
  <si>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</si>
  <si>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</si>
  <si>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</si>
  <si>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</si>
  <si>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</si>
  <si>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</si>
  <si>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</si>
  <si>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</si>
  <si>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</si>
  <si>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</si>
  <si>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</si>
  <si>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</si>
  <si>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</si>
  <si>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</si>
  <si>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</si>
  <si>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</si>
  <si>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</si>
  <si>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</si>
  <si>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</si>
  <si>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</si>
  <si>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</si>
  <si>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</si>
  <si>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</si>
  <si>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</si>
  <si>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</si>
  <si>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</si>
  <si>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</si>
  <si>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</si>
  <si>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</si>
  <si>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</si>
  <si>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</si>
  <si>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</si>
  <si>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</si>
  <si>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</si>
  <si>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</si>
  <si>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</si>
  <si>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</si>
  <si>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</si>
  <si>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</si>
  <si>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</si>
  <si>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</si>
  <si>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</si>
  <si>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</si>
  <si>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</si>
  <si>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</si>
  <si>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</si>
  <si>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</si>
  <si>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</si>
  <si>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</si>
  <si>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</si>
  <si>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</si>
  <si>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</si>
  <si>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</si>
  <si>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</si>
  <si>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</si>
  <si>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</si>
  <si>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</si>
  <si>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</si>
  <si>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</si>
  <si>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</si>
  <si>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</si>
  <si>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</si>
  <si>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</si>
  <si>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</si>
  <si>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</si>
  <si>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</si>
  <si>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</si>
  <si>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</si>
  <si>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</si>
  <si>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</si>
  <si>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</si>
  <si>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</si>
  <si>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</si>
  <si>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</si>
  <si>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</si>
  <si>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</si>
  <si>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</si>
  <si>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</si>
  <si>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</si>
  <si>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</si>
  <si>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</si>
  <si>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</si>
  <si>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</si>
  <si>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</si>
  <si>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</si>
  <si>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</si>
  <si>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</si>
  <si>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</si>
  <si>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</si>
  <si>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</si>
  <si>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</si>
  <si>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</si>
  <si>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</si>
  <si>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</si>
  <si>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</si>
  <si>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</si>
  <si>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</si>
  <si>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</si>
  <si>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</si>
  <si>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</si>
  <si>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</si>
  <si>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</si>
  <si>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</si>
  <si>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</si>
  <si>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</si>
  <si>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</si>
  <si>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</si>
  <si>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</si>
  <si>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</si>
  <si>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</si>
  <si>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</si>
  <si>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</si>
  <si>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</si>
  <si>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</si>
  <si>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</si>
  <si>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</si>
  <si>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</si>
  <si>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</si>
  <si>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</si>
  <si>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</si>
  <si>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</si>
  <si>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</si>
  <si>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</si>
  <si>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</si>
  <si>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</si>
  <si>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</si>
  <si>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</si>
  <si>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</si>
  <si>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</si>
  <si>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</si>
  <si>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</si>
  <si>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</si>
  <si>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</si>
  <si>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</si>
  <si>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</si>
  <si>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</si>
  <si>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</si>
  <si>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</si>
  <si>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</si>
  <si>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</si>
  <si>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</si>
  <si>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</si>
  <si>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</si>
  <si>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</si>
  <si>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</si>
  <si>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</si>
  <si>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</si>
  <si>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</si>
  <si>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</si>
  <si>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</si>
  <si>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</si>
  <si>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</si>
  <si>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</si>
  <si>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</si>
  <si>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</si>
  <si>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</si>
  <si>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</si>
  <si>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</si>
  <si>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</si>
  <si>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</si>
  <si>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</si>
  <si>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</si>
  <si>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</si>
  <si>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</si>
  <si>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</si>
  <si>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</si>
  <si>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</si>
  <si>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</si>
  <si>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</si>
  <si>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</si>
  <si>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</si>
  <si>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</si>
  <si>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</si>
  <si>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</si>
  <si>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</si>
  <si>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</si>
  <si>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</si>
  <si>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</si>
  <si>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</si>
  <si>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</si>
  <si>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</si>
  <si>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</si>
  <si>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</si>
  <si>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</si>
  <si>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</si>
  <si>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</si>
  <si>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</si>
  <si>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</si>
  <si>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</si>
  <si>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</si>
  <si>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</si>
  <si>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</si>
  <si>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</si>
  <si>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</si>
  <si>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</si>
  <si>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</si>
  <si>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</si>
  <si>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</si>
  <si>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</si>
  <si>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</si>
  <si>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</si>
  <si>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</si>
  <si>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</si>
  <si>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</si>
  <si>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</si>
  <si>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</si>
  <si>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</si>
  <si>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</si>
  <si>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</si>
  <si>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</si>
  <si>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</si>
  <si>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</si>
  <si>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</si>
  <si>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</si>
  <si>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</si>
  <si>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</si>
  <si>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</si>
  <si>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</si>
  <si>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</si>
  <si>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</si>
  <si>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</si>
  <si>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</si>
  <si>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</si>
  <si>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</si>
  <si>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</si>
  <si>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</si>
  <si>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</si>
  <si>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</si>
  <si>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</si>
  <si>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</si>
  <si>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</si>
  <si>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</si>
  <si>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</si>
  <si>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</si>
  <si>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</si>
  <si>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</si>
  <si>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</si>
  <si>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</si>
  <si>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</si>
  <si>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</si>
  <si>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</si>
  <si>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</si>
  <si>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</si>
  <si>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</si>
  <si>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</si>
  <si>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</si>
  <si>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</si>
  <si>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</si>
  <si>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</si>
  <si>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</si>
  <si>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</si>
  <si>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</si>
  <si>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</si>
  <si>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</si>
  <si>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</si>
  <si>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</si>
  <si>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</si>
  <si>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</si>
  <si>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</si>
  <si>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</si>
  <si>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</si>
  <si>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</si>
  <si>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</si>
  <si>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</si>
  <si>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</si>
  <si>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</si>
  <si>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</si>
  <si>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</si>
  <si>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</si>
  <si>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</si>
  <si>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</si>
  <si>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</si>
  <si>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</si>
  <si>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</si>
  <si>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</si>
  <si>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</si>
  <si>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</si>
  <si>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</si>
  <si>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</si>
  <si>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</si>
  <si>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</si>
  <si>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</si>
  <si>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</si>
  <si>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</si>
  <si>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</si>
  <si>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</si>
  <si>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</si>
  <si>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</si>
  <si>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</si>
  <si>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</si>
  <si>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</si>
  <si>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</si>
  <si>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</si>
  <si>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</si>
  <si>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</si>
  <si>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</si>
  <si>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</si>
  <si>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</si>
  <si>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</si>
  <si>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</si>
  <si>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</si>
  <si>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</si>
  <si>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</si>
  <si>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</si>
  <si>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</si>
  <si>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</si>
  <si>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</si>
  <si>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</si>
  <si>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</si>
  <si>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</si>
  <si>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</si>
  <si>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</si>
  <si>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</si>
  <si>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</si>
  <si>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</si>
  <si>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</si>
  <si>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</si>
  <si>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</si>
  <si>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</si>
  <si>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</si>
  <si>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</si>
  <si>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</si>
  <si>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</si>
  <si>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</si>
  <si>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</si>
  <si>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</si>
  <si>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</si>
  <si>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</si>
  <si>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</si>
  <si>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</si>
  <si>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</si>
  <si>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</si>
  <si>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</si>
  <si>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</si>
  <si>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</si>
  <si>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</si>
  <si>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</si>
  <si>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</si>
  <si>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</si>
  <si>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</si>
  <si>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</si>
  <si>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</si>
  <si>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</si>
  <si>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</si>
  <si>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</si>
  <si>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</si>
  <si>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</si>
  <si>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</si>
  <si>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</si>
  <si>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</si>
  <si>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</si>
  <si>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</si>
  <si>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</si>
  <si>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</si>
  <si>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</si>
  <si>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</si>
  <si>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</si>
  <si>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</si>
  <si>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</si>
  <si>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</si>
  <si>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</si>
  <si>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</si>
  <si>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</si>
  <si>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</si>
  <si>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</si>
  <si>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</si>
  <si>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</si>
  <si>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</si>
  <si>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</si>
  <si>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</si>
  <si>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</si>
  <si>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</si>
  <si>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</si>
  <si>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</si>
  <si>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</si>
  <si>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</si>
  <si>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</si>
  <si>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</si>
  <si>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</si>
  <si>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</si>
  <si>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</si>
  <si>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</si>
  <si>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</si>
  <si>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</si>
  <si>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</si>
  <si>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</si>
  <si>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</si>
  <si>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</si>
  <si>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</si>
  <si>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</si>
  <si>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</si>
  <si>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</si>
  <si>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</si>
  <si>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</si>
  <si>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</si>
  <si>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</si>
  <si>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</si>
  <si>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</si>
  <si>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</si>
  <si>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</si>
  <si>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</si>
  <si>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</si>
  <si>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</si>
  <si>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</si>
  <si>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</si>
  <si>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</si>
  <si>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</si>
  <si>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</si>
  <si>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</si>
  <si>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</si>
  <si>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</si>
  <si>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</si>
  <si>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</si>
  <si>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</si>
  <si>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</si>
  <si>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</si>
  <si>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</si>
  <si>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</si>
  <si>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</si>
  <si>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</si>
  <si>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</si>
  <si>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</si>
  <si>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</si>
  <si>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</si>
  <si>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</si>
  <si>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</si>
  <si>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</si>
  <si>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</si>
  <si>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</si>
  <si>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</si>
  <si>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</si>
  <si>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</si>
  <si>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</si>
  <si>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</si>
  <si>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</si>
  <si>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</si>
  <si>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</si>
  <si>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</si>
  <si>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</si>
  <si>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</si>
  <si>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</si>
  <si>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</si>
  <si>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</si>
  <si>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</si>
  <si>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</si>
  <si>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</si>
  <si>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</si>
  <si>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</si>
  <si>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</si>
  <si>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</si>
  <si>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</si>
  <si>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</si>
  <si>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</si>
  <si>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</si>
  <si>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</si>
  <si>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</si>
  <si>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</si>
  <si>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</si>
  <si>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</si>
  <si>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</si>
  <si>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</si>
  <si>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</si>
  <si>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</si>
  <si>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</si>
  <si>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</si>
  <si>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</si>
  <si>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</si>
  <si>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</si>
  <si>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</si>
  <si>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</si>
  <si>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</si>
  <si>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</si>
  <si>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</si>
  <si>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</si>
  <si>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</si>
  <si>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</si>
  <si>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</si>
  <si>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</si>
  <si>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</si>
  <si>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</si>
  <si>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</si>
  <si>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</si>
  <si>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</si>
  <si>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</si>
  <si>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</si>
  <si>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</si>
  <si>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</si>
  <si>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</si>
  <si>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</si>
  <si>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</si>
  <si>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</si>
  <si>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</si>
  <si>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</si>
  <si>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</si>
  <si>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</si>
  <si>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</si>
  <si>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</si>
  <si>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</si>
  <si>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</si>
  <si>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</si>
  <si>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</si>
  <si>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</si>
  <si>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</si>
  <si>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</si>
  <si>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</si>
  <si>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</si>
  <si>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</si>
  <si>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</si>
  <si>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</si>
  <si>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</si>
  <si>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</si>
  <si>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</si>
  <si>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</si>
  <si>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</si>
  <si>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</si>
  <si>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</si>
  <si>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</si>
  <si>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</si>
  <si>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</si>
  <si>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</si>
  <si>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</si>
  <si>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</si>
  <si>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</si>
  <si>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</si>
  <si>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</si>
  <si>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</si>
  <si>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</si>
  <si>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</si>
  <si>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</si>
  <si>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</si>
  <si>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</si>
  <si>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</si>
  <si>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</si>
  <si>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</si>
  <si>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</si>
  <si>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</si>
  <si>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</si>
  <si>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</si>
  <si>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</si>
  <si>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</si>
  <si>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</si>
  <si>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</si>
  <si>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</si>
  <si>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</si>
  <si>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</si>
  <si>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</si>
  <si>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</si>
  <si>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</si>
  <si>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</si>
  <si>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</si>
  <si>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</si>
  <si>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</si>
  <si>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</si>
  <si>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</si>
  <si>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</si>
  <si>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</si>
  <si>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</si>
  <si>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</si>
  <si>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</si>
  <si>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</si>
  <si>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</si>
  <si>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</si>
  <si>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</si>
  <si>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</si>
  <si>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</si>
  <si>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</si>
  <si>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</si>
  <si>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</si>
  <si>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</si>
  <si>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</si>
  <si>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</si>
  <si>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</si>
  <si>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</si>
  <si>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</si>
  <si>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</si>
  <si>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</si>
  <si>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</si>
  <si>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</si>
  <si>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</si>
  <si>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</si>
  <si>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</si>
  <si>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</si>
  <si>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</si>
  <si>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</si>
  <si>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</si>
  <si>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</si>
  <si>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</si>
  <si>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</si>
  <si>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</si>
  <si>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</si>
  <si>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</si>
  <si>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</si>
  <si>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</si>
  <si>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</si>
  <si>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</si>
  <si>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</si>
  <si>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</si>
  <si>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</si>
  <si>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</si>
  <si>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</si>
  <si>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</si>
  <si>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</si>
  <si>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</si>
  <si>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</si>
  <si>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</si>
  <si>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</si>
  <si>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</si>
  <si>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</si>
  <si>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</si>
  <si>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</si>
  <si>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</si>
  <si>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</si>
  <si>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</si>
  <si>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</si>
  <si>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</si>
  <si>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</si>
  <si>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</si>
  <si>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</si>
  <si>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</si>
  <si>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</si>
  <si>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</si>
  <si>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</si>
  <si>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</si>
  <si>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</si>
  <si>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</si>
  <si>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</si>
  <si>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</si>
  <si>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</si>
  <si>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</si>
  <si>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</si>
  <si>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</si>
  <si>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</si>
  <si>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</si>
  <si>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</si>
  <si>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</si>
  <si>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</si>
  <si>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</si>
  <si>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</si>
  <si>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</si>
  <si>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</si>
  <si>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</si>
  <si>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</si>
  <si>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</si>
  <si>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</si>
  <si>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</si>
  <si>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</si>
  <si>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</si>
  <si>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</si>
  <si>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</si>
  <si>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</si>
  <si>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</si>
  <si>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</si>
  <si>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</si>
  <si>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</si>
  <si>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</si>
  <si>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</si>
  <si>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</si>
  <si>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</si>
  <si>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</si>
  <si>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</si>
  <si>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</si>
  <si>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</si>
  <si>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</si>
  <si>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</si>
  <si>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</si>
  <si>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</si>
  <si>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</si>
  <si>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</si>
  <si>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</si>
  <si>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</si>
  <si>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</si>
  <si>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</si>
  <si>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</si>
  <si>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</si>
  <si>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</si>
  <si>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</si>
  <si>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</si>
  <si>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</si>
  <si>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</si>
  <si>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</si>
  <si>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</si>
  <si>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</si>
  <si>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</si>
  <si>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</si>
  <si>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</si>
  <si>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</si>
  <si>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</si>
  <si>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</si>
  <si>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</si>
  <si>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</si>
  <si>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</si>
  <si>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</si>
  <si>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</si>
  <si>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</si>
  <si>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</si>
  <si>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</si>
  <si>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</si>
  <si>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</si>
  <si>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</si>
  <si>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</si>
  <si>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</si>
  <si>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</si>
  <si>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</si>
  <si>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</si>
  <si>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</si>
  <si>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</si>
  <si>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</si>
  <si>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</si>
  <si>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</si>
  <si>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</si>
  <si>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</si>
  <si>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</si>
  <si>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</si>
  <si>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</si>
  <si>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</si>
  <si>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</si>
  <si>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</si>
  <si>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</si>
  <si>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</si>
  <si>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</si>
  <si>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</si>
  <si>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</si>
  <si>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</si>
  <si>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</si>
  <si>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</si>
  <si>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</si>
  <si>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</si>
  <si>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</si>
  <si>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</si>
  <si>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</si>
  <si>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</si>
  <si>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</si>
  <si>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</si>
  <si>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</si>
  <si>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</si>
  <si>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</si>
  <si>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</si>
  <si>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</si>
  <si>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</si>
  <si>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</si>
  <si>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</si>
  <si>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</si>
  <si>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</si>
  <si>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</si>
  <si>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</si>
  <si>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</si>
  <si>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</si>
  <si>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</si>
  <si>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</si>
  <si>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</si>
  <si>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</si>
  <si>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</si>
  <si>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</si>
  <si>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</si>
  <si>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</si>
  <si>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</si>
  <si>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</si>
  <si>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</si>
  <si>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</si>
  <si>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</si>
  <si>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</si>
  <si>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</si>
  <si>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</si>
  <si>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</si>
  <si>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</si>
  <si>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</si>
  <si>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</si>
  <si>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</si>
  <si>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</si>
  <si>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</si>
  <si>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</si>
  <si>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</si>
  <si>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</si>
  <si>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</si>
  <si>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</si>
  <si>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</si>
  <si>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</si>
  <si>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</si>
  <si>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</si>
  <si>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</si>
  <si>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</si>
  <si>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</si>
  <si>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</si>
  <si>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</si>
  <si>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</si>
  <si>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</si>
  <si>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</si>
  <si>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</si>
  <si>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</si>
  <si>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</si>
  <si>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</si>
  <si>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</si>
  <si>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</si>
  <si>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</si>
  <si>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</si>
  <si>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</si>
  <si>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</si>
  <si>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</si>
  <si>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</si>
  <si>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</si>
  <si>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</si>
  <si>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</si>
  <si>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</si>
  <si>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</si>
  <si>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</si>
  <si>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</si>
  <si>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</si>
  <si>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</si>
  <si>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</si>
  <si>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</si>
  <si>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</si>
  <si>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</si>
  <si>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</si>
  <si>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</si>
  <si>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</si>
  <si>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</si>
  <si>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</si>
  <si>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</si>
  <si>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</si>
  <si>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</si>
  <si>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</si>
  <si>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</si>
  <si>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</si>
  <si>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</si>
  <si>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</si>
  <si>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</si>
  <si>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</si>
  <si>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</si>
  <si>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</si>
  <si>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</si>
  <si>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</si>
  <si>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</si>
  <si>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</si>
  <si>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</si>
  <si>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</si>
  <si>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</si>
  <si>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</si>
  <si>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</si>
  <si>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</si>
  <si>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</si>
  <si>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</si>
  <si>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</si>
  <si>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</si>
  <si>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</si>
  <si>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</si>
  <si>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</si>
  <si>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</si>
  <si>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</si>
  <si>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</si>
  <si>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</si>
  <si>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</si>
  <si>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</si>
  <si>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</si>
  <si>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</si>
  <si>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</si>
  <si>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</si>
  <si>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</si>
  <si>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</si>
  <si>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</si>
  <si>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</si>
  <si>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</si>
  <si>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</si>
  <si>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</si>
  <si>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</si>
  <si>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</si>
  <si>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</si>
  <si>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</si>
  <si>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</si>
  <si>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</si>
  <si>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</si>
  <si>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</si>
  <si>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</si>
  <si>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</si>
  <si>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</si>
  <si>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</si>
  <si>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</si>
  <si>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</si>
  <si>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</si>
  <si>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</si>
  <si>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</si>
  <si>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</si>
  <si>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</si>
  <si>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</si>
  <si>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</si>
  <si>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</si>
  <si>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</si>
  <si>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</si>
  <si>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</si>
  <si>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</si>
  <si>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</si>
  <si>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</si>
  <si>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</si>
  <si>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</si>
  <si>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</si>
  <si>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</si>
  <si>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</si>
  <si>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</si>
  <si>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</si>
  <si>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</si>
  <si>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</si>
  <si>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</si>
  <si>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</si>
  <si>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</si>
  <si>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</si>
  <si>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</si>
  <si>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</si>
  <si>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</si>
  <si>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</si>
  <si>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</si>
  <si>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</si>
  <si>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</si>
  <si>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</si>
  <si>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</si>
  <si>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</si>
  <si>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</si>
  <si>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</si>
  <si>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</si>
  <si>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</si>
  <si>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</si>
  <si>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</si>
  <si>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</si>
  <si>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</si>
  <si>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</si>
  <si>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</si>
  <si>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</si>
  <si>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</si>
  <si>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</si>
  <si>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</si>
  <si>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</si>
  <si>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</si>
  <si>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</si>
  <si>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</si>
  <si>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</si>
  <si>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</si>
  <si>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</si>
  <si>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</si>
  <si>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</si>
  <si>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</si>
  <si>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</si>
  <si>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</si>
  <si>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</si>
  <si>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</si>
  <si>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</si>
  <si>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</si>
  <si>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</si>
  <si>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</si>
  <si>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</si>
  <si>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</si>
  <si>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</si>
  <si>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</si>
  <si>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</si>
  <si>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</si>
  <si>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</si>
  <si>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</si>
  <si>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</si>
  <si>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</si>
  <si>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</si>
  <si>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</si>
  <si>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</si>
  <si>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</si>
  <si>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</si>
  <si>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</si>
  <si>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</si>
  <si>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</si>
  <si>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</si>
  <si>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</si>
  <si>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</si>
  <si>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</si>
  <si>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</si>
  <si>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</si>
  <si>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</si>
  <si>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</si>
  <si>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</si>
  <si>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</si>
  <si>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</si>
  <si>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</si>
  <si>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</si>
  <si>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</si>
  <si>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</si>
  <si>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</si>
  <si>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</si>
  <si>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</si>
  <si>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</si>
  <si>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</si>
  <si>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</si>
  <si>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</si>
  <si>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</si>
  <si>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</si>
  <si>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</si>
  <si>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</si>
  <si>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</si>
  <si>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</si>
  <si>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</si>
  <si>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</si>
  <si>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</si>
  <si>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</si>
  <si>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</si>
  <si>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</si>
  <si>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</si>
  <si>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</si>
  <si>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</si>
  <si>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</si>
  <si>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</si>
  <si>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</si>
  <si>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</si>
  <si>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</si>
  <si>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</si>
  <si>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</si>
  <si>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</si>
  <si>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</si>
  <si>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</si>
  <si>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</si>
  <si>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</si>
  <si>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</si>
  <si>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</si>
  <si>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</si>
  <si>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</si>
  <si>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</si>
  <si>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</si>
  <si>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</si>
  <si>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</si>
  <si>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</si>
  <si>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</si>
  <si>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</si>
  <si>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</si>
  <si>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</si>
  <si>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</si>
  <si>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</si>
  <si>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</si>
  <si>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</si>
  <si>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</si>
  <si>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</si>
  <si>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</si>
  <si>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</si>
  <si>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</si>
  <si>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</si>
  <si>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</si>
  <si>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</si>
  <si>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</si>
  <si>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</si>
  <si>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</si>
  <si>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</si>
  <si>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</si>
  <si>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</si>
  <si>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</si>
  <si>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</si>
  <si>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</si>
  <si>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</si>
  <si>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</si>
  <si>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</si>
  <si>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</si>
  <si>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</si>
  <si>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</si>
  <si>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</si>
  <si>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</si>
  <si>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</si>
  <si>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</si>
  <si>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</si>
  <si>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</si>
  <si>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</si>
  <si>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</si>
  <si>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</si>
  <si>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</si>
  <si>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</si>
  <si>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</si>
  <si>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</si>
  <si>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</si>
  <si>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</si>
  <si>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</si>
  <si>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</si>
  <si>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</si>
  <si>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</si>
  <si>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</si>
  <si>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</si>
  <si>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</si>
  <si>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</si>
  <si>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</si>
  <si>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</si>
  <si>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</si>
  <si>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</si>
  <si>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</si>
  <si>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</si>
  <si>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</si>
  <si>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</si>
  <si>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</si>
  <si>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</si>
  <si>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</si>
  <si>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</si>
  <si>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</si>
  <si>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</si>
  <si>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</si>
  <si>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</si>
  <si>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</si>
  <si>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</si>
  <si>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</si>
  <si>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</si>
  <si>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</si>
  <si>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</si>
  <si>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</si>
  <si>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</si>
  <si>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</si>
  <si>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</si>
  <si>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</si>
  <si>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</si>
  <si>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</si>
  <si>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</si>
  <si>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</si>
  <si>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</si>
  <si>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</si>
  <si>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</si>
  <si>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</si>
  <si>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</si>
  <si>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</si>
  <si>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</si>
  <si>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</si>
  <si>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</si>
  <si>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</si>
  <si>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</si>
  <si>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</si>
  <si>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</si>
  <si>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</si>
  <si>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</si>
  <si>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</si>
  <si>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</si>
  <si>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</si>
  <si>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</si>
  <si>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</si>
  <si>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</si>
  <si>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</si>
  <si>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</si>
  <si>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</si>
  <si>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</si>
  <si>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</si>
  <si>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</si>
  <si>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</si>
  <si>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</si>
  <si>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</si>
  <si>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</si>
  <si>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</si>
  <si>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</si>
  <si>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</si>
  <si>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</si>
  <si>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</si>
  <si>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</si>
  <si>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</si>
  <si>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</si>
  <si>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</si>
  <si>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</si>
  <si>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</si>
  <si>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</si>
  <si>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</si>
  <si>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</si>
  <si>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</si>
  <si>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</si>
  <si>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</si>
  <si>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</si>
  <si>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</si>
  <si>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</si>
  <si>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</si>
  <si>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</si>
  <si>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</si>
  <si>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</si>
  <si>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</si>
  <si>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</si>
  <si>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</si>
  <si>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</si>
  <si>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</si>
  <si>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</si>
  <si>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</si>
  <si>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</si>
  <si>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</si>
  <si>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</si>
  <si>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</si>
  <si>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</si>
  <si>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</si>
  <si>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</si>
  <si>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</si>
  <si>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</si>
  <si>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</si>
  <si>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</si>
  <si>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</si>
  <si>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</si>
  <si>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</si>
  <si>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</si>
  <si>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</si>
  <si>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</si>
  <si>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</si>
  <si>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</si>
  <si>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</si>
  <si>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</si>
  <si>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</si>
  <si>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</si>
  <si>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</si>
  <si>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</si>
  <si>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</si>
  <si>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</si>
  <si>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</si>
  <si>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</si>
  <si>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</si>
  <si>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</si>
  <si>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</si>
  <si>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</si>
  <si>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</si>
  <si>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</si>
  <si>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</si>
  <si>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</si>
  <si>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</si>
  <si>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</si>
  <si>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</si>
  <si>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</si>
  <si>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</si>
  <si>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</si>
  <si>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</si>
  <si>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</si>
  <si>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</si>
  <si>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</si>
  <si>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</si>
  <si>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</si>
  <si>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</si>
  <si>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</si>
  <si>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</si>
  <si>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</si>
  <si>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</si>
  <si>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</si>
  <si>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</si>
  <si>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</si>
  <si>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</si>
  <si>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</si>
  <si>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</si>
  <si>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</si>
  <si>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</si>
  <si>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</si>
  <si>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</si>
  <si>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</si>
  <si>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</si>
  <si>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</si>
  <si>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</si>
  <si>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</si>
  <si>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</si>
  <si>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</si>
  <si>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</si>
  <si>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</si>
  <si>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</si>
  <si>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</si>
  <si>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</si>
  <si>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</si>
  <si>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</si>
  <si>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</si>
  <si>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</si>
  <si>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</si>
  <si>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</si>
  <si>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</si>
  <si>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</si>
  <si>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</si>
  <si>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</si>
  <si>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</si>
  <si>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</si>
  <si>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</si>
  <si>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</si>
  <si>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</si>
  <si>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</si>
  <si>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</si>
  <si>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</si>
  <si>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</si>
  <si>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</si>
  <si>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</si>
  <si>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</si>
  <si>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</si>
  <si>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</si>
  <si>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</si>
  <si>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</si>
  <si>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</si>
  <si>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</si>
  <si>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</si>
  <si>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</si>
  <si>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</si>
  <si>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</si>
  <si>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</si>
  <si>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</si>
  <si>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</si>
  <si>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</si>
  <si>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</si>
  <si>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</si>
  <si>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</si>
  <si>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</si>
  <si>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</si>
  <si>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</si>
  <si>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</si>
  <si>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</si>
  <si>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</si>
  <si>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</si>
  <si>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</si>
  <si>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</si>
  <si>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</si>
  <si>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</si>
  <si>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</si>
  <si>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</si>
  <si>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</si>
  <si>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</si>
  <si>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</si>
  <si>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</si>
  <si>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</si>
  <si>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</si>
  <si>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</si>
  <si>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</si>
  <si>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</si>
  <si>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</si>
  <si>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</si>
  <si>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</si>
  <si>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</si>
  <si>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</si>
  <si>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</si>
  <si>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</si>
  <si>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</si>
  <si>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</si>
  <si>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</si>
  <si>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</si>
  <si>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</si>
  <si>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</si>
  <si>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</si>
  <si>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</si>
  <si>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</si>
  <si>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</si>
  <si>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</si>
  <si>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</si>
  <si>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</si>
  <si>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</si>
  <si>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</si>
  <si>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</si>
  <si>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</si>
  <si>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</si>
  <si>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</si>
  <si>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</si>
  <si>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</si>
  <si>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</si>
  <si>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</si>
  <si>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</si>
  <si>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</si>
  <si>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</si>
  <si>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</si>
  <si>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</si>
  <si>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</si>
  <si>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</si>
  <si>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</si>
  <si>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</si>
  <si>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</si>
  <si>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</si>
  <si>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</si>
  <si>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</si>
  <si>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</si>
  <si>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</si>
  <si>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</si>
  <si>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</si>
  <si>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</si>
  <si>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</si>
  <si>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</si>
  <si>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</si>
  <si>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</si>
  <si>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</si>
  <si>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</si>
  <si>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</si>
  <si>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</si>
  <si>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</si>
  <si>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</si>
  <si>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</si>
  <si>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</si>
  <si>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</si>
  <si>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</si>
  <si>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</si>
  <si>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</si>
  <si>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</si>
  <si>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</si>
  <si>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</si>
  <si>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</si>
  <si>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</si>
  <si>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</si>
  <si>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</si>
  <si>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</si>
  <si>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</si>
  <si>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</si>
  <si>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</si>
  <si>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</si>
  <si>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</si>
  <si>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</si>
  <si>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</si>
  <si>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</si>
  <si>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</si>
  <si>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</si>
  <si>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</si>
  <si>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</si>
  <si>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</si>
  <si>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</si>
  <si>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</si>
  <si>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</si>
  <si>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</si>
  <si>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</si>
  <si>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</si>
  <si>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</si>
  <si>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</si>
  <si>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</si>
  <si>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</si>
  <si>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</si>
  <si>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</si>
  <si>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</si>
  <si>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</si>
  <si>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</si>
  <si>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</si>
  <si>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</si>
  <si>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</si>
  <si>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</si>
  <si>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</si>
  <si>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</si>
  <si>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</si>
  <si>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</si>
  <si>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</si>
  <si>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</si>
  <si>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</si>
  <si>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</si>
  <si>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</si>
  <si>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</si>
  <si>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</si>
  <si>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</si>
  <si>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</si>
  <si>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</si>
  <si>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</si>
  <si>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</si>
  <si>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</si>
  <si>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</si>
  <si>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</si>
  <si>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</si>
  <si>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</si>
  <si>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</si>
  <si>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</si>
  <si>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</si>
  <si>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</si>
  <si>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</si>
  <si>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</si>
  <si>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</si>
  <si>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</si>
  <si>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</si>
  <si>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</si>
  <si>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</si>
  <si>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</si>
  <si>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</si>
  <si>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</si>
  <si>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</si>
  <si>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</si>
  <si>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</si>
  <si>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</si>
  <si>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</si>
  <si>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</si>
  <si>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</si>
  <si>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</si>
  <si>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</si>
  <si>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</si>
  <si>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</si>
  <si>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</si>
  <si>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</si>
  <si>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</si>
  <si>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</si>
  <si>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</si>
  <si>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</si>
  <si>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</si>
  <si>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</si>
  <si>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</si>
  <si>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</si>
  <si>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</si>
  <si>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</si>
  <si>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</si>
  <si>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</si>
  <si>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</si>
  <si>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</si>
  <si>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</si>
  <si>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</si>
  <si>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</si>
  <si>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</si>
  <si>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</si>
  <si>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</si>
  <si>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</si>
  <si>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</si>
  <si>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</si>
  <si>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</si>
  <si>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</si>
  <si>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</si>
  <si>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</si>
  <si>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</si>
  <si>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</si>
  <si>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</si>
  <si>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</si>
  <si>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</si>
  <si>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</si>
  <si>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</si>
  <si>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</si>
  <si>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</si>
  <si>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</si>
  <si>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</si>
  <si>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</si>
  <si>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</si>
  <si>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</si>
  <si>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</si>
  <si>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</si>
  <si>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</si>
  <si>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</si>
  <si>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</si>
  <si>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</si>
  <si>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</si>
  <si>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</si>
  <si>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</si>
  <si>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</si>
  <si>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</si>
  <si>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</si>
  <si>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</si>
  <si>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</si>
  <si>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</si>
  <si>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</si>
  <si>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</si>
  <si>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</si>
  <si>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</si>
  <si>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</si>
  <si>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</si>
  <si>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</si>
  <si>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</si>
  <si>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</si>
  <si>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</si>
  <si>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</si>
  <si>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</si>
  <si>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</si>
  <si>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</si>
  <si>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</si>
  <si>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</si>
  <si>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</si>
  <si>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</si>
  <si>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</si>
  <si>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</si>
  <si>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</si>
  <si>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</si>
  <si>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</si>
  <si>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</si>
  <si>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</si>
  <si>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</si>
  <si>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</si>
  <si>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</si>
  <si>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</si>
  <si>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</si>
  <si>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</si>
  <si>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</si>
  <si>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</si>
  <si>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</si>
  <si>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</si>
  <si>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</si>
  <si>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</si>
  <si>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</si>
  <si>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</si>
  <si>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</si>
  <si>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</si>
  <si>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</si>
  <si>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</si>
  <si>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</si>
  <si>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</si>
  <si>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</si>
  <si>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</si>
  <si>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</si>
  <si>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</si>
  <si>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</si>
  <si>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</si>
  <si>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</si>
  <si>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</si>
  <si>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</si>
  <si>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</si>
  <si>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</si>
  <si>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</si>
  <si>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</si>
  <si>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</si>
  <si>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</si>
  <si>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</si>
  <si>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</si>
  <si>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</si>
  <si>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</si>
  <si>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</si>
  <si>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</si>
  <si>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</si>
  <si>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</si>
  <si>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</si>
  <si>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</si>
  <si>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</si>
  <si>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</si>
  <si>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</si>
  <si>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</si>
  <si>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</si>
  <si>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</si>
  <si>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</si>
  <si>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</si>
  <si>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</si>
  <si>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</si>
  <si>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</si>
  <si>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</si>
  <si>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</si>
  <si>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</si>
  <si>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</si>
  <si>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</si>
  <si>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</si>
  <si>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</si>
  <si>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</si>
  <si>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</si>
  <si>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</si>
  <si>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</si>
  <si>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</si>
  <si>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</si>
  <si>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</si>
  <si>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</si>
  <si>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</si>
  <si>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</si>
  <si>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</si>
  <si>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</si>
  <si>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</si>
  <si>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</si>
  <si>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</si>
  <si>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</si>
  <si>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</si>
  <si>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</si>
  <si>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</si>
  <si>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</si>
  <si>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</si>
  <si>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</si>
  <si>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</si>
  <si>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</si>
  <si>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</si>
  <si>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</si>
  <si>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</si>
  <si>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</si>
  <si>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</si>
  <si>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</si>
  <si>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</si>
  <si>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</si>
  <si>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</si>
  <si>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</si>
  <si>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</si>
  <si>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</si>
  <si>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</si>
  <si>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</si>
  <si>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</si>
  <si>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</si>
  <si>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</si>
  <si>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</si>
  <si>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</si>
  <si>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</si>
  <si>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</si>
  <si>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</si>
  <si>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</si>
  <si>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</si>
  <si>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</si>
  <si>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</si>
  <si>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</si>
  <si>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</si>
  <si>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</si>
  <si>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</si>
  <si>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</si>
  <si>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</si>
  <si>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</si>
  <si>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</si>
  <si>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</si>
  <si>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</si>
  <si>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</si>
  <si>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</si>
  <si>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</si>
  <si>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</si>
  <si>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</si>
  <si>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</si>
  <si>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</si>
  <si>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</si>
  <si>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</si>
  <si>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</si>
  <si>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</si>
  <si>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</si>
  <si>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</si>
  <si>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</si>
  <si>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</si>
  <si>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</si>
  <si>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</si>
  <si>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</si>
  <si>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</si>
  <si>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</si>
  <si>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</si>
  <si>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</si>
  <si>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</si>
  <si>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</si>
  <si>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</si>
  <si>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</si>
  <si>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</si>
  <si>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</si>
  <si>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</si>
  <si>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</si>
  <si>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</si>
  <si>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</si>
  <si>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</si>
  <si>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</si>
  <si>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</si>
  <si>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</si>
  <si>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</si>
  <si>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</si>
  <si>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</si>
  <si>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</si>
  <si>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</si>
  <si>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</si>
  <si>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</si>
  <si>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</si>
  <si>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</si>
  <si>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</si>
  <si>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</si>
  <si>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</si>
  <si>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</si>
  <si>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</si>
  <si>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</si>
  <si>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</si>
  <si>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</si>
  <si>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</si>
  <si>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</si>
  <si>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</si>
  <si>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</si>
  <si>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</si>
  <si>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</si>
  <si>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</si>
  <si>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</si>
  <si>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</si>
  <si>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</si>
  <si>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</si>
  <si>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</si>
  <si>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</si>
  <si>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</si>
  <si>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</si>
  <si>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</si>
  <si>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</si>
  <si>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</si>
  <si>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</si>
  <si>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</si>
  <si>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</si>
  <si>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</si>
  <si>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</si>
  <si>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</si>
  <si>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</si>
  <si>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</si>
  <si>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</si>
  <si>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</si>
  <si>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</si>
  <si>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</si>
  <si>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</si>
  <si>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</si>
  <si>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</si>
  <si>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</si>
  <si>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</si>
  <si>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</si>
  <si>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</si>
  <si>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</si>
  <si>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</si>
  <si>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</si>
  <si>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</si>
  <si>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</si>
  <si>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</si>
  <si>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</si>
  <si>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</si>
  <si>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</si>
  <si>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</si>
  <si>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</si>
  <si>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</si>
  <si>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</si>
  <si>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</si>
  <si>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</si>
  <si>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</si>
  <si>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</si>
  <si>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</si>
  <si>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</si>
  <si>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</si>
  <si>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</si>
  <si>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</si>
  <si>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</si>
  <si>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</si>
  <si>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</si>
  <si>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</si>
  <si>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</si>
  <si>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</si>
  <si>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</si>
  <si>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</si>
  <si>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</si>
  <si>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</si>
  <si>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</si>
  <si>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</si>
  <si>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</si>
  <si>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</si>
  <si>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</si>
  <si>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</si>
  <si>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</si>
  <si>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</si>
  <si>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</si>
  <si>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</si>
  <si>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</si>
  <si>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</si>
  <si>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</si>
  <si>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</si>
  <si>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</si>
  <si>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</si>
  <si>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</si>
  <si>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</si>
  <si>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</si>
  <si>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</si>
  <si>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</si>
  <si>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</si>
  <si>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</si>
  <si>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</si>
  <si>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</si>
  <si>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</si>
  <si>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</si>
  <si>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</si>
  <si>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</si>
  <si>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</si>
  <si>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</si>
  <si>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</si>
  <si>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</si>
  <si>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</si>
  <si>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</si>
  <si>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</si>
  <si>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</si>
  <si>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</si>
  <si>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</si>
  <si>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</si>
  <si>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</si>
  <si>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</si>
  <si>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</si>
  <si>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</si>
  <si>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</si>
  <si>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</si>
  <si>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</si>
  <si>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</si>
  <si>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</si>
  <si>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</si>
  <si>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</si>
  <si>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</si>
  <si>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</si>
  <si>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</si>
  <si>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</si>
  <si>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</si>
  <si>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</si>
  <si>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</si>
  <si>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</si>
  <si>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</si>
  <si>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</si>
  <si>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</si>
  <si>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</si>
  <si>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</si>
  <si>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</si>
  <si>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</si>
  <si>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</si>
  <si>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</si>
  <si>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</si>
  <si>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</si>
  <si>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</si>
  <si>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</si>
  <si>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</si>
  <si>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</si>
  <si>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</si>
  <si>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</si>
  <si>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</si>
  <si>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</si>
  <si>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</si>
  <si>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</si>
  <si>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</si>
  <si>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</si>
  <si>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</si>
  <si>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</si>
  <si>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</si>
  <si>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</si>
  <si>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</si>
  <si>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</si>
  <si>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</si>
  <si>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</si>
  <si>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</si>
  <si>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</si>
  <si>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</si>
  <si>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</si>
  <si>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</si>
  <si>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</si>
  <si>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</si>
  <si>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</si>
  <si>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</si>
  <si>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</si>
  <si>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</si>
  <si>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</si>
  <si>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</si>
  <si>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</si>
  <si>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</si>
  <si>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</si>
  <si>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</si>
  <si>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</si>
  <si>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</si>
  <si>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</si>
  <si>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</si>
  <si>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</si>
  <si>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</si>
  <si>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</si>
  <si>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</si>
  <si>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</si>
  <si>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</si>
  <si>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</si>
  <si>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</si>
  <si>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</si>
  <si>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</si>
  <si>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</si>
  <si>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</si>
  <si>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</si>
  <si>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</si>
  <si>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</si>
  <si>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</si>
  <si>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</si>
  <si>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</si>
  <si>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</si>
  <si>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</si>
  <si>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</si>
  <si>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</si>
  <si>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</si>
  <si>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</si>
  <si>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</si>
  <si>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</si>
  <si>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</si>
  <si>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</si>
  <si>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</si>
  <si>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</si>
  <si>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</si>
  <si>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</si>
  <si>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</si>
  <si>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</si>
  <si>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</si>
  <si>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</si>
  <si>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</si>
  <si>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</si>
  <si>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</si>
  <si>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</si>
  <si>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</si>
  <si>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</si>
  <si>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</si>
  <si>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</si>
  <si>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</si>
  <si>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</si>
  <si>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</si>
  <si>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</si>
  <si>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</si>
  <si>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</si>
  <si>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</si>
  <si>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</si>
  <si>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</si>
  <si>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</si>
  <si>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</si>
  <si>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</si>
  <si>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</si>
  <si>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</si>
  <si>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</si>
  <si>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</si>
  <si>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</si>
  <si>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</si>
  <si>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</si>
  <si>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</si>
  <si>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</si>
  <si>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</si>
  <si>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</si>
  <si>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</si>
  <si>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</si>
  <si>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</si>
  <si>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</si>
  <si>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</si>
  <si>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</si>
  <si>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</si>
  <si>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</si>
  <si>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</si>
  <si>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</si>
  <si>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</si>
  <si>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</si>
  <si>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</si>
  <si>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</si>
  <si>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</si>
  <si>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</si>
  <si>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</si>
  <si>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</si>
  <si>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</si>
  <si>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</si>
  <si>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</si>
  <si>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</si>
  <si>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</si>
  <si>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</si>
  <si>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</si>
  <si>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</si>
  <si>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</si>
  <si>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</si>
  <si>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</si>
  <si>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</si>
  <si>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</si>
  <si>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</si>
  <si>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</si>
  <si>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</si>
  <si>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</si>
  <si>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</si>
  <si>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</si>
  <si>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</si>
  <si>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</si>
  <si>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</si>
  <si>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</si>
  <si>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</si>
  <si>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</si>
  <si>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</si>
  <si>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</si>
  <si>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</si>
  <si>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</si>
  <si>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</si>
  <si>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</si>
  <si>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</si>
  <si>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</si>
  <si>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</si>
  <si>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</si>
  <si>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</si>
  <si>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</si>
  <si>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</si>
  <si>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</si>
  <si>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</si>
  <si>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</si>
  <si>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</si>
  <si>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</si>
  <si>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</si>
  <si>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</si>
  <si>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</si>
  <si>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</si>
  <si>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</si>
  <si>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</si>
  <si>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</si>
  <si>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</si>
  <si>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</si>
  <si>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</si>
  <si>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</si>
  <si>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</si>
  <si>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</si>
  <si>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</si>
  <si>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</si>
  <si>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</si>
  <si>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</si>
  <si>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</si>
  <si>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</si>
  <si>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</si>
  <si>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</si>
  <si>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</si>
  <si>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</si>
  <si>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</si>
  <si>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</si>
  <si>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</si>
  <si>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</si>
  <si>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</si>
  <si>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</si>
  <si>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</si>
  <si>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</si>
  <si>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</si>
  <si>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</si>
  <si>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</si>
  <si>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</si>
  <si>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</si>
  <si>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</si>
  <si>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</si>
  <si>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</si>
  <si>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</si>
  <si>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</si>
  <si>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</si>
  <si>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</si>
  <si>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</si>
  <si>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</si>
  <si>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</si>
  <si>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</si>
  <si>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</si>
  <si>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</si>
  <si>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</si>
  <si>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</si>
  <si>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</si>
  <si>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</si>
  <si>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</si>
  <si>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</si>
  <si>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</si>
  <si>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</si>
  <si>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</si>
  <si>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</si>
  <si>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</si>
  <si>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</si>
  <si>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</si>
  <si>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</si>
  <si>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</si>
  <si>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</si>
  <si>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</si>
  <si>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</si>
  <si>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</si>
  <si>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</si>
  <si>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</si>
  <si>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</si>
  <si>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</si>
  <si>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</si>
  <si>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</si>
  <si>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</si>
  <si>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</si>
  <si>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</si>
  <si>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</si>
  <si>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</si>
  <si>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</si>
  <si>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</si>
  <si>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</si>
  <si>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</si>
  <si>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</si>
  <si>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</si>
  <si>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</si>
  <si>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</si>
  <si>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</si>
  <si>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</si>
  <si>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</si>
  <si>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</si>
  <si>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</si>
  <si>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</si>
  <si>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</si>
  <si>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</si>
  <si>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</si>
  <si>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</si>
  <si>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</si>
  <si>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</si>
  <si>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</si>
  <si>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</si>
  <si>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</si>
  <si>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</si>
  <si>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</si>
  <si>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</si>
  <si>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</si>
  <si>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</si>
  <si>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</si>
  <si>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</si>
  <si>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</si>
  <si>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</si>
  <si>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</si>
  <si>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</si>
  <si>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</si>
  <si>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</si>
  <si>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</si>
  <si>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</si>
  <si>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</si>
  <si>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</si>
  <si>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</si>
  <si>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</si>
  <si>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</si>
  <si>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</si>
  <si>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</si>
  <si>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</si>
  <si>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</si>
  <si>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</si>
  <si>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</si>
  <si>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</si>
  <si>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</si>
  <si>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</si>
  <si>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</si>
  <si>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</si>
  <si>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</si>
  <si>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</si>
  <si>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</si>
  <si>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</si>
  <si>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</si>
  <si>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</si>
  <si>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</si>
  <si>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</si>
  <si>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</si>
  <si>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</si>
  <si>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</si>
  <si>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</si>
  <si>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</si>
  <si>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</si>
  <si>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</si>
  <si>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</si>
  <si>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</si>
  <si>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</si>
  <si>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</si>
  <si>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</si>
  <si>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</si>
  <si>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</si>
  <si>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</si>
  <si>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</si>
  <si>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</si>
  <si>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</si>
  <si>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</si>
  <si>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</si>
  <si>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</si>
  <si>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</si>
  <si>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</si>
  <si>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</si>
  <si>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</si>
  <si>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</si>
  <si>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</si>
  <si>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</si>
  <si>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</si>
  <si>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</si>
  <si>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</si>
  <si>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</si>
  <si>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</si>
  <si>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</si>
  <si>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</si>
  <si>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</si>
  <si>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</si>
  <si>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</si>
  <si>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</si>
  <si>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</si>
  <si>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</si>
  <si>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</si>
  <si>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</si>
  <si>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</si>
  <si>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</si>
  <si>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</si>
  <si>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</si>
  <si>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</si>
  <si>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</si>
  <si>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</si>
  <si>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</si>
  <si>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</si>
  <si>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</si>
  <si>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</si>
  <si>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</si>
  <si>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</si>
  <si>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</si>
  <si>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</si>
  <si>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</si>
  <si>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</si>
  <si>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</si>
  <si>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</si>
  <si>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</si>
  <si>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</si>
  <si>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</si>
  <si>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</si>
  <si>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</si>
  <si>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</si>
  <si>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</si>
  <si>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</si>
  <si>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</si>
  <si>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</si>
  <si>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</si>
  <si>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</si>
  <si>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</si>
  <si>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</si>
  <si>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</si>
  <si>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</si>
  <si>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</si>
  <si>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</si>
  <si>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</si>
  <si>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</si>
  <si>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</si>
  <si>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</si>
  <si>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</si>
  <si>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</si>
  <si>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</si>
  <si>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</si>
  <si>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</si>
  <si>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</si>
  <si>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</si>
  <si>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</si>
  <si>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</si>
  <si>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</si>
  <si>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</si>
  <si>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</si>
  <si>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</si>
  <si>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</si>
  <si>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</si>
  <si>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</si>
  <si>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</si>
  <si>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</si>
  <si>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</si>
  <si>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</si>
  <si>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</si>
  <si>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</si>
  <si>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</si>
  <si>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</si>
  <si>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</si>
  <si>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</si>
  <si>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</si>
  <si>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</si>
  <si>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</si>
  <si>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</si>
  <si>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</si>
  <si>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</si>
  <si>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</si>
  <si>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</si>
  <si>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</si>
  <si>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</si>
  <si>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</si>
  <si>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</si>
  <si>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</si>
  <si>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</si>
  <si>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</si>
  <si>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</si>
  <si>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</si>
  <si>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</si>
  <si>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</si>
  <si>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</si>
  <si>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</si>
  <si>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</si>
  <si>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</si>
  <si>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</si>
  <si>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</si>
  <si>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</si>
  <si>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</si>
  <si>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</si>
  <si>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</si>
  <si>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</si>
  <si>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</si>
  <si>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</si>
  <si>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</si>
  <si>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</si>
  <si>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</si>
  <si>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</si>
  <si>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</si>
  <si>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</si>
  <si>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</si>
  <si>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</si>
  <si>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</si>
  <si>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</si>
  <si>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</si>
  <si>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</si>
  <si>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</si>
  <si>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</si>
  <si>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</si>
  <si>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</si>
  <si>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</si>
  <si>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</si>
  <si>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</si>
  <si>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</si>
  <si>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</si>
  <si>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</si>
  <si>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</si>
  <si>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</si>
  <si>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</si>
  <si>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</si>
  <si>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</si>
  <si>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</si>
  <si>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</si>
  <si>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</si>
  <si>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</si>
  <si>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</si>
  <si>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</si>
  <si>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</si>
  <si>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</si>
  <si>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</si>
  <si>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</si>
  <si>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</si>
  <si>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</si>
  <si>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</si>
  <si>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</si>
  <si>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</si>
  <si>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</si>
  <si>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</si>
  <si>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</si>
  <si>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</si>
  <si>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</si>
  <si>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</si>
  <si>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</si>
  <si>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</si>
  <si>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</si>
  <si>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</si>
  <si>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</si>
  <si>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</si>
  <si>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</si>
  <si>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</si>
  <si>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</si>
  <si>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</si>
  <si>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</si>
  <si>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</si>
  <si>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</si>
  <si>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</si>
  <si>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</si>
  <si>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</si>
  <si>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</si>
  <si>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</si>
  <si>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</si>
  <si>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</si>
  <si>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</si>
  <si>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</si>
  <si>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</si>
  <si>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</si>
  <si>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</si>
  <si>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</si>
  <si>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</si>
  <si>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</si>
  <si>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</si>
  <si>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</si>
  <si>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</si>
  <si>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</si>
  <si>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</si>
  <si>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</si>
  <si>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</si>
  <si>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</si>
  <si>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</si>
  <si>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</si>
  <si>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</si>
  <si>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</si>
  <si>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</si>
  <si>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</si>
  <si>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</si>
  <si>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</si>
  <si>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</si>
  <si>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</si>
  <si>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</si>
  <si>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</si>
  <si>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</si>
  <si>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</si>
  <si>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</si>
  <si>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</si>
  <si>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</si>
  <si>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</si>
  <si>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</si>
  <si>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</si>
  <si>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</si>
  <si>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</si>
  <si>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</si>
  <si>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</si>
  <si>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</si>
  <si>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</si>
  <si>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</si>
  <si>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</si>
  <si>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</si>
  <si>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</si>
  <si>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</si>
  <si>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</si>
  <si>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</si>
  <si>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</si>
  <si>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</si>
  <si>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</si>
  <si>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</si>
  <si>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</si>
  <si>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</si>
  <si>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</si>
  <si>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</si>
  <si>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</si>
  <si>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</si>
  <si>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</si>
  <si>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</si>
  <si>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</si>
  <si>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</si>
  <si>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</si>
  <si>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</si>
  <si>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</si>
  <si>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</si>
  <si>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</si>
  <si>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</si>
  <si>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</si>
  <si>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</si>
  <si>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</si>
  <si>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</si>
  <si>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</si>
  <si>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</si>
  <si>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</si>
  <si>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</si>
  <si>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</si>
  <si>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</si>
  <si>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</si>
  <si>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</si>
  <si>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</si>
  <si>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</si>
  <si>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</si>
  <si>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</si>
  <si>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</si>
  <si>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</si>
  <si>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</si>
  <si>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</si>
  <si>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</si>
  <si>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</si>
  <si>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</si>
  <si>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</si>
  <si>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</si>
  <si>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</si>
  <si>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</si>
  <si>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</si>
  <si>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</si>
  <si>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</si>
  <si>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</si>
  <si>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</si>
  <si>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</si>
  <si>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</si>
  <si>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</si>
  <si>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</si>
  <si>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</si>
  <si>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</si>
  <si>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</si>
  <si>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</si>
  <si>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</si>
  <si>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</si>
  <si>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</si>
  <si>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</si>
  <si>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</si>
  <si>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</si>
  <si>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</si>
  <si>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</si>
  <si>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</si>
  <si>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</si>
  <si>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</si>
  <si>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</si>
  <si>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</si>
  <si>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</si>
  <si>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</si>
  <si>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</si>
  <si>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</si>
  <si>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</si>
  <si>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</si>
  <si>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</si>
  <si>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</si>
  <si>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</si>
  <si>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</si>
  <si>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</si>
  <si>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</si>
  <si>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</si>
  <si>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</si>
  <si>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</si>
  <si>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</si>
  <si>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</si>
  <si>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</si>
  <si>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</si>
  <si>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</si>
  <si>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</si>
  <si>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</si>
  <si>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</si>
  <si>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</si>
  <si>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</si>
  <si>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</si>
  <si>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</si>
  <si>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</si>
  <si>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</si>
  <si>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</si>
  <si>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</si>
  <si>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</si>
  <si>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</si>
  <si>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</si>
  <si>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</si>
  <si>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</si>
  <si>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</si>
  <si>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</si>
  <si>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</si>
  <si>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</si>
  <si>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</si>
  <si>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</si>
  <si>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</si>
  <si>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</si>
  <si>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</si>
  <si>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</si>
  <si>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</si>
  <si>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</si>
  <si>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</si>
  <si>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</si>
  <si>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</si>
  <si>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</si>
  <si>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</si>
  <si>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</si>
  <si>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</si>
  <si>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</si>
  <si>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</si>
  <si>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</si>
  <si>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</si>
  <si>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</si>
  <si>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</si>
  <si>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</si>
  <si>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</si>
  <si>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</si>
  <si>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</si>
  <si>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</si>
  <si>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</si>
  <si>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</si>
  <si>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</si>
  <si>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</si>
  <si>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</si>
  <si>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</si>
  <si>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</si>
  <si>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</si>
  <si>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</si>
  <si>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</si>
  <si>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</si>
  <si>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</si>
  <si>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</si>
  <si>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</si>
  <si>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</si>
  <si>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</si>
  <si>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</si>
  <si>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</si>
  <si>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</si>
  <si>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</si>
  <si>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</si>
  <si>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</si>
  <si>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</si>
  <si>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</si>
  <si>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</si>
  <si>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</si>
  <si>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</si>
  <si>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</si>
  <si>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</si>
  <si>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</si>
  <si>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</si>
  <si>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</si>
  <si>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</si>
  <si>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</si>
  <si>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</si>
  <si>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</si>
  <si>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</si>
  <si>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</si>
  <si>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</si>
  <si>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</si>
  <si>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</si>
  <si>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</si>
  <si>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</si>
  <si>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</si>
  <si>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</si>
  <si>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</si>
  <si>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</si>
  <si>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</si>
  <si>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</si>
  <si>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</si>
  <si>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</si>
  <si>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</si>
  <si>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</si>
  <si>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</si>
  <si>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</si>
  <si>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</si>
  <si>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</si>
  <si>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</si>
  <si>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</si>
  <si>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</si>
  <si>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</si>
  <si>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</si>
  <si>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</si>
  <si>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</si>
  <si>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</si>
  <si>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</si>
  <si>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</si>
  <si>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</si>
  <si>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</si>
  <si>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</si>
  <si>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</si>
  <si>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</si>
  <si>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</si>
  <si>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</si>
  <si>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</si>
  <si>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</si>
  <si>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</si>
  <si>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</si>
  <si>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</si>
  <si>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</si>
  <si>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</si>
  <si>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</si>
  <si>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</si>
  <si>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</si>
  <si>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</si>
  <si>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</si>
  <si>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</si>
  <si>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</si>
  <si>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</si>
  <si>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</si>
  <si>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</si>
  <si>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</si>
  <si>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</si>
  <si>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</si>
  <si>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</si>
  <si>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</si>
  <si>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</si>
  <si>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</si>
  <si>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</si>
  <si>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</si>
  <si>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</si>
  <si>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</si>
  <si>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</si>
  <si>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</si>
  <si>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</si>
  <si>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</si>
  <si>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</si>
  <si>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</si>
  <si>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</si>
  <si>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</si>
  <si>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</si>
  <si>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</si>
  <si>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</si>
  <si>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</si>
  <si>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</si>
  <si>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</si>
  <si>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</si>
  <si>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</si>
  <si>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</si>
  <si>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</si>
  <si>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</si>
  <si>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</si>
  <si>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</si>
  <si>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</si>
  <si>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</si>
  <si>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</si>
  <si>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</si>
  <si>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</si>
  <si>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</si>
  <si>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</si>
  <si>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</si>
  <si>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</si>
  <si>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</si>
  <si>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</si>
  <si>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</si>
  <si>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</si>
  <si>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</si>
  <si>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</si>
  <si>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</si>
  <si>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</si>
  <si>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</si>
  <si>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</si>
  <si>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</si>
  <si>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</si>
  <si>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</si>
  <si>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</si>
  <si>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</si>
  <si>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</si>
  <si>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</si>
  <si>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</si>
  <si>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</si>
  <si>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</si>
  <si>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</si>
  <si>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</si>
  <si>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</si>
  <si>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</si>
  <si>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</si>
  <si>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</si>
  <si>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</si>
  <si>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</si>
  <si>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</si>
  <si>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</si>
  <si>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</si>
  <si>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</si>
  <si>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</si>
  <si>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</si>
  <si>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</si>
  <si>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</si>
  <si>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</si>
  <si>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</si>
  <si>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</si>
  <si>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</si>
  <si>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</si>
  <si>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</si>
  <si>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</si>
  <si>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</si>
  <si>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</si>
  <si>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</si>
  <si>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</si>
  <si>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</si>
  <si>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</si>
  <si>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</si>
  <si>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</si>
  <si>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</si>
  <si>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</si>
  <si>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</si>
  <si>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</si>
  <si>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</si>
  <si>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</si>
  <si>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</si>
  <si>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</si>
  <si>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</si>
  <si>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</si>
  <si>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</si>
  <si>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</si>
  <si>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</si>
  <si>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</si>
  <si>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</si>
  <si>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</si>
  <si>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</si>
  <si>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</si>
  <si>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</si>
  <si>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</si>
  <si>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</si>
  <si>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</si>
  <si>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</si>
  <si>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</si>
  <si>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</si>
  <si>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</si>
  <si>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</si>
  <si>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</si>
  <si>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</si>
  <si>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</si>
  <si>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</si>
  <si>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</si>
  <si>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</si>
  <si>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</si>
  <si>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</si>
  <si>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</si>
  <si>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</si>
  <si>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</si>
  <si>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</si>
  <si>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</si>
  <si>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</si>
  <si>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</si>
  <si>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</si>
  <si>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</si>
  <si>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</si>
  <si>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</si>
  <si>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</si>
  <si>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</si>
  <si>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</si>
  <si>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</si>
  <si>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</si>
  <si>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</si>
  <si>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</si>
  <si>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</si>
  <si>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</si>
  <si>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</si>
  <si>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</si>
  <si>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</si>
  <si>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</si>
  <si>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</si>
  <si>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</si>
  <si>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</si>
  <si>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</si>
  <si>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</si>
  <si>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</si>
  <si>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</si>
  <si>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</si>
  <si>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</si>
  <si>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</si>
  <si>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</si>
  <si>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</si>
  <si>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</si>
  <si>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</si>
  <si>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</si>
  <si>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</si>
  <si>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</si>
  <si>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</si>
  <si>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</si>
  <si>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</si>
  <si>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</si>
  <si>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</si>
  <si>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</si>
  <si>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</si>
  <si>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</si>
  <si>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</si>
  <si>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</si>
  <si>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</si>
  <si>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</si>
  <si>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</si>
  <si>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</si>
  <si>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</si>
  <si>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</si>
  <si>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</si>
  <si>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</si>
  <si>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</si>
  <si>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</si>
  <si>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</si>
  <si>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</si>
  <si>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</si>
  <si>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</si>
  <si>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</si>
  <si>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</si>
  <si>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</si>
  <si>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</si>
  <si>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</si>
  <si>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</si>
  <si>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</si>
  <si>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</si>
  <si>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</si>
  <si>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</si>
  <si>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</si>
  <si>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</si>
  <si>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</si>
  <si>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</si>
  <si>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</si>
  <si>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</si>
  <si>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</si>
  <si>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</si>
  <si>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</si>
  <si>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</si>
  <si>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</si>
  <si>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</si>
  <si>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</si>
  <si>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</si>
  <si>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</si>
  <si>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</si>
  <si>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</si>
  <si>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</si>
  <si>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</si>
  <si>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</si>
  <si>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</si>
  <si>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</si>
  <si>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</si>
  <si>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</si>
  <si>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</si>
  <si>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</si>
  <si>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</si>
  <si>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</si>
  <si>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</si>
  <si>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</si>
  <si>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</si>
  <si>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</si>
  <si>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</si>
  <si>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</si>
  <si>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</si>
  <si>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</si>
  <si>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</si>
  <si>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</si>
  <si>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</si>
  <si>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</si>
  <si>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</si>
  <si>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</si>
  <si>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</si>
  <si>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</si>
  <si>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</si>
  <si>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</si>
  <si>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</si>
  <si>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</si>
  <si>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</si>
  <si>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</si>
  <si>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</si>
  <si>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</si>
  <si>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</si>
  <si>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</si>
  <si>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</si>
  <si>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</si>
  <si>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</si>
  <si>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</si>
  <si>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</si>
  <si>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</si>
  <si>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</si>
  <si>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</si>
  <si>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</si>
  <si>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</si>
  <si>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</si>
  <si>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</si>
  <si>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</si>
  <si>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</si>
  <si>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</si>
  <si>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</si>
  <si>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</si>
  <si>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</si>
  <si>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</si>
  <si>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</si>
  <si>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</si>
  <si>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</si>
  <si>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</si>
  <si>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</si>
  <si>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</si>
  <si>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</si>
  <si>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</si>
  <si>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</si>
  <si>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</si>
  <si>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</si>
  <si>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</si>
  <si>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</si>
  <si>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</si>
  <si>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</si>
  <si>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</si>
  <si>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</si>
  <si>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</si>
  <si>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</si>
  <si>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</si>
  <si>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</si>
  <si>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</si>
  <si>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</si>
  <si>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</si>
  <si>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</si>
  <si>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</si>
  <si>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</si>
  <si>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</si>
  <si>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</si>
  <si>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</si>
  <si>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</si>
  <si>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</si>
  <si>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</si>
  <si>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</si>
  <si>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</si>
  <si>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</si>
  <si>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</si>
  <si>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</si>
  <si>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</si>
  <si>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</si>
  <si>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</si>
  <si>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</si>
  <si>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</si>
  <si>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</si>
  <si>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</si>
  <si>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</si>
  <si>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</si>
  <si>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</si>
  <si>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</si>
  <si>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</si>
  <si>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</si>
  <si>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</si>
  <si>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</si>
  <si>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</si>
  <si>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</si>
  <si>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</si>
  <si>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</si>
  <si>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</si>
  <si>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</si>
  <si>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</si>
  <si>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</si>
  <si>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</si>
  <si>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</si>
  <si>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</si>
  <si>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</si>
  <si>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</si>
  <si>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</si>
  <si>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</si>
  <si>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</si>
  <si>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</si>
  <si>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</si>
  <si>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</si>
  <si>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</si>
  <si>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</si>
  <si>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</si>
  <si>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</si>
  <si>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</si>
  <si>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</si>
  <si>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</si>
  <si>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</si>
  <si>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</si>
  <si>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</si>
  <si>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</si>
  <si>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</si>
  <si>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</si>
  <si>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</si>
  <si>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</si>
  <si>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</si>
  <si>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</si>
  <si>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</si>
  <si>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</si>
  <si>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</si>
  <si>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</si>
  <si>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</si>
  <si>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</si>
  <si>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</si>
  <si>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</si>
  <si>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</si>
  <si>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</si>
  <si>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</si>
  <si>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</si>
  <si>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</si>
  <si>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</si>
  <si>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</si>
  <si>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</si>
  <si>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</si>
  <si>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</si>
  <si>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</si>
  <si>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</si>
  <si>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</si>
  <si>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</si>
  <si>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</si>
  <si>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</si>
  <si>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</si>
  <si>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</si>
  <si>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</si>
  <si>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</si>
  <si>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</si>
  <si>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</si>
  <si>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</si>
  <si>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</si>
  <si>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</si>
  <si>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</si>
  <si>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</si>
  <si>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</si>
  <si>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</si>
  <si>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</si>
  <si>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</si>
  <si>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</si>
  <si>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</si>
  <si>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</si>
  <si>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</si>
  <si>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</si>
  <si>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</si>
  <si>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</si>
  <si>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</si>
  <si>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</si>
  <si>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</si>
  <si>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</si>
  <si>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</si>
  <si>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</si>
  <si>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</si>
  <si>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</si>
  <si>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</si>
  <si>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</si>
  <si>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</si>
  <si>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</si>
  <si>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</si>
  <si>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</si>
  <si>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</si>
  <si>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</si>
  <si>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</si>
  <si>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</si>
  <si>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</si>
  <si>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</si>
  <si>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</si>
  <si>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</si>
  <si>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</si>
  <si>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</si>
  <si>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</si>
  <si>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</si>
  <si>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</si>
  <si>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</si>
  <si>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</si>
  <si>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</si>
  <si>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</si>
  <si>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</si>
  <si>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</si>
  <si>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</si>
  <si>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</si>
  <si>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</si>
  <si>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</si>
  <si>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</si>
  <si>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</si>
  <si>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</si>
  <si>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</si>
  <si>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</si>
  <si>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</si>
  <si>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</si>
  <si>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</si>
  <si>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</si>
  <si>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</si>
  <si>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</si>
  <si>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</si>
  <si>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</si>
  <si>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</si>
  <si>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</si>
  <si>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</si>
  <si>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</si>
  <si>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</si>
  <si>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</si>
  <si>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</si>
  <si>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</si>
  <si>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</si>
  <si>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</si>
  <si>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</si>
  <si>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</si>
  <si>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</si>
  <si>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</si>
  <si>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</si>
  <si>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</si>
  <si>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</si>
  <si>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</si>
  <si>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</si>
  <si>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</si>
  <si>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</si>
  <si>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</si>
  <si>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</si>
  <si>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</si>
  <si>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</si>
  <si>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</si>
  <si>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</si>
  <si>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</si>
  <si>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</si>
  <si>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</si>
  <si>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</si>
  <si>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</si>
  <si>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</si>
  <si>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</si>
  <si>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</si>
  <si>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</si>
  <si>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</si>
  <si>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</si>
  <si>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</si>
  <si>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</si>
  <si>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</si>
  <si>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</si>
  <si>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</si>
  <si>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</si>
  <si>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</si>
  <si>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</si>
  <si>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</si>
  <si>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</si>
  <si>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</si>
  <si>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</si>
  <si>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</si>
  <si>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</si>
  <si>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</si>
  <si>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</si>
  <si>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</si>
  <si>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</si>
  <si>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</si>
  <si>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</si>
  <si>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</si>
  <si>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</si>
  <si>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</si>
  <si>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</si>
  <si>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</si>
  <si>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</si>
  <si>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</si>
  <si>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</si>
  <si>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</si>
  <si>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</si>
  <si>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</si>
  <si>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</si>
  <si>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</si>
  <si>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</si>
  <si>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</si>
  <si>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</si>
  <si>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</si>
  <si>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</si>
  <si>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</si>
  <si>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</si>
  <si>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</si>
  <si>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</si>
  <si>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</si>
  <si>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</si>
  <si>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</si>
  <si>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</si>
  <si>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</si>
  <si>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</si>
  <si>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</si>
  <si>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</si>
  <si>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</si>
  <si>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</si>
  <si>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</si>
  <si>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</si>
  <si>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</si>
  <si>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</si>
  <si>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</si>
  <si>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</si>
  <si>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</si>
  <si>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</si>
  <si>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</si>
  <si>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</si>
  <si>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</si>
  <si>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</si>
  <si>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</si>
  <si>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</si>
  <si>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</si>
  <si>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</si>
  <si>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</si>
  <si>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</si>
  <si>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</si>
  <si>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</si>
  <si>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</si>
  <si>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</si>
  <si>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</si>
  <si>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</si>
  <si>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</si>
  <si>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</si>
  <si>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</si>
  <si>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</si>
  <si>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</si>
  <si>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</si>
  <si>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</si>
  <si>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</si>
  <si>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</si>
  <si>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</si>
  <si>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</si>
  <si>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</si>
  <si>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</si>
  <si>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</si>
  <si>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</si>
  <si>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</si>
  <si>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</si>
  <si>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</si>
  <si>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</si>
  <si>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</si>
  <si>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</si>
  <si>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</si>
  <si>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</si>
  <si>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</si>
  <si>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</si>
  <si>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</si>
  <si>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</si>
  <si>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</si>
  <si>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</si>
  <si>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</si>
  <si>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</si>
  <si>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</si>
  <si>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</si>
  <si>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</si>
  <si>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</si>
  <si>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</si>
  <si>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</si>
  <si>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</si>
  <si>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</si>
  <si>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</si>
  <si>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</si>
  <si>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</si>
  <si>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</si>
  <si>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</si>
  <si>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</si>
  <si>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</si>
  <si>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</si>
  <si>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</si>
  <si>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</si>
  <si>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</si>
  <si>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</si>
  <si>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</si>
  <si>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</si>
  <si>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</si>
  <si>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</si>
  <si>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</si>
  <si>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</si>
  <si>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</si>
  <si>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</si>
  <si>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</si>
  <si>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</si>
  <si>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</si>
  <si>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</si>
  <si>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</si>
  <si>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</si>
  <si>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</si>
  <si>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</si>
  <si>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</si>
  <si>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</si>
  <si>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</si>
  <si>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</si>
  <si>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</si>
  <si>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</si>
  <si>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</si>
  <si>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</si>
  <si>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</si>
  <si>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</si>
  <si>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</si>
  <si>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</si>
  <si>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</si>
  <si>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</si>
  <si>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</si>
  <si>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</si>
  <si>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</si>
  <si>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</si>
  <si>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</si>
  <si>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</si>
  <si>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</si>
  <si>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</si>
  <si>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</si>
  <si>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</si>
  <si>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</si>
  <si>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</si>
  <si>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</si>
  <si>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</si>
  <si>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</si>
  <si>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</si>
  <si>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</si>
  <si>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</si>
  <si>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</si>
  <si>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</si>
  <si>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</si>
  <si>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</si>
  <si>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</si>
  <si>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</si>
  <si>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</si>
  <si>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</si>
  <si>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</si>
  <si>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</si>
  <si>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</si>
  <si>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</si>
  <si>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</si>
  <si>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</si>
  <si>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</si>
  <si>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</si>
  <si>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</si>
  <si>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</si>
  <si>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</si>
  <si>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</si>
  <si>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</si>
  <si>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</si>
  <si>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</si>
  <si>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</si>
  <si>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</si>
  <si>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</si>
  <si>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</si>
  <si>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</si>
  <si>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</si>
  <si>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</si>
  <si>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</si>
  <si>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</si>
  <si>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</si>
  <si>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</si>
  <si>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</si>
  <si>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</si>
  <si>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</si>
  <si>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</si>
  <si>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</si>
  <si>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</si>
  <si>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</si>
  <si>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</si>
  <si>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</si>
  <si>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</si>
  <si>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</si>
  <si>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</si>
  <si>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</si>
  <si>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</si>
  <si>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</si>
  <si>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</si>
  <si>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</si>
  <si>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</si>
  <si>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</si>
  <si>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</si>
  <si>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</si>
  <si>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</si>
  <si>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</si>
  <si>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</si>
  <si>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</si>
  <si>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</si>
  <si>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</si>
  <si>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</si>
  <si>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</si>
  <si>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</si>
  <si>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</si>
  <si>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</si>
  <si>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</si>
  <si>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</si>
  <si>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</si>
  <si>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</si>
  <si>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</si>
  <si>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</si>
  <si>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</si>
  <si>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</si>
  <si>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</si>
  <si>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</si>
  <si>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</si>
  <si>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</si>
  <si>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</si>
  <si>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</si>
  <si>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</si>
  <si>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</si>
  <si>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</si>
  <si>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</si>
  <si>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</si>
  <si>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</si>
  <si>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</si>
  <si>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</si>
  <si>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</si>
  <si>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</si>
  <si>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</si>
  <si>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</si>
  <si>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</si>
  <si>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</si>
  <si>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</si>
  <si>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</si>
  <si>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</si>
  <si>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</si>
  <si>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</si>
  <si>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</si>
  <si>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</si>
  <si>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</si>
  <si>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</si>
  <si>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</si>
  <si>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</si>
  <si>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</si>
  <si>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</si>
  <si>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</si>
  <si>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</si>
  <si>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</si>
  <si>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</si>
  <si>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</si>
  <si>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</si>
  <si>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</si>
  <si>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</si>
  <si>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</si>
  <si>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</si>
  <si>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</si>
  <si>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</si>
  <si>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</si>
  <si>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</si>
  <si>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</si>
  <si>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</si>
  <si>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</si>
  <si>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</si>
  <si>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</si>
  <si>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</si>
  <si>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</si>
  <si>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</si>
  <si>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</si>
  <si>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</si>
  <si>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</si>
  <si>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</si>
  <si>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</si>
  <si>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</si>
  <si>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</si>
  <si>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</si>
  <si>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</si>
  <si>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</si>
  <si>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</si>
  <si>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</si>
  <si>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</si>
  <si>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</si>
  <si>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</si>
  <si>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</si>
  <si>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</si>
  <si>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</si>
  <si>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</si>
  <si>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</si>
  <si>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</si>
  <si>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</si>
  <si>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</si>
  <si>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</si>
  <si>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</si>
  <si>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</si>
  <si>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</si>
  <si>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</si>
  <si>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</si>
  <si>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</si>
  <si>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</si>
  <si>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</si>
  <si>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</si>
  <si>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</si>
  <si>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</si>
  <si>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</si>
  <si>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</si>
  <si>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</si>
  <si>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</si>
  <si>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</si>
  <si>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</si>
  <si>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</si>
  <si>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</si>
  <si>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</si>
  <si>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</si>
  <si>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</si>
  <si>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</si>
  <si>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</si>
  <si>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</si>
  <si>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</si>
  <si>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</si>
  <si>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</si>
  <si>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</si>
  <si>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</si>
  <si>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</si>
  <si>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</si>
  <si>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</si>
  <si>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</si>
  <si>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</si>
  <si>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</si>
  <si>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</si>
  <si>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</si>
  <si>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</si>
  <si>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</si>
  <si>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</si>
  <si>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</si>
  <si>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</si>
  <si>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</si>
  <si>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</si>
  <si>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</si>
  <si>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</si>
  <si>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</si>
  <si>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</si>
  <si>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</si>
  <si>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</si>
  <si>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</si>
  <si>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</si>
  <si>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</si>
  <si>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</si>
  <si>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</si>
  <si>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</si>
  <si>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</si>
  <si>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</si>
  <si>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</si>
  <si>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</si>
  <si>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</si>
  <si>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</si>
  <si>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</si>
  <si>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</si>
  <si>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</si>
  <si>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</si>
  <si>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</si>
  <si>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</si>
  <si>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</si>
  <si>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</si>
  <si>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</si>
  <si>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</si>
  <si>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</si>
  <si>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</si>
  <si>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</si>
  <si>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</si>
  <si>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</si>
  <si>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</si>
  <si>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</si>
  <si>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</si>
  <si>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</si>
  <si>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</si>
  <si>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</si>
  <si>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</si>
  <si>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</si>
  <si>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</si>
  <si>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</si>
  <si>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</si>
  <si>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</si>
  <si>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</si>
  <si>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</si>
  <si>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</si>
  <si>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</si>
  <si>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</si>
  <si>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</si>
  <si>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</si>
  <si>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</si>
  <si>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</si>
  <si>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</si>
  <si>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</si>
  <si>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</si>
  <si>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</si>
  <si>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</si>
  <si>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</si>
  <si>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</si>
  <si>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</si>
  <si>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</si>
  <si>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</si>
  <si>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</si>
  <si>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</si>
  <si>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</si>
  <si>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</si>
  <si>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</si>
  <si>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</si>
  <si>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</si>
  <si>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</si>
  <si>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</si>
  <si>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</si>
  <si>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</si>
  <si>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</si>
  <si>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</si>
  <si>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</si>
  <si>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</si>
  <si>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</si>
  <si>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</si>
  <si>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</si>
  <si>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</si>
  <si>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</si>
  <si>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</si>
  <si>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</si>
  <si>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</si>
  <si>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</si>
  <si>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</si>
  <si>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</si>
  <si>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</si>
  <si>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</si>
  <si>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</si>
  <si>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</si>
  <si>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</si>
  <si>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</si>
  <si>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</si>
  <si>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</si>
  <si>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</si>
  <si>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</si>
  <si>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</si>
  <si>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</si>
  <si>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</si>
  <si>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</si>
  <si>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</si>
  <si>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</si>
  <si>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</si>
  <si>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</si>
  <si>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</si>
  <si>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</si>
  <si>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</si>
  <si>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</si>
  <si>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</si>
  <si>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</si>
  <si>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</si>
  <si>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</si>
  <si>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</si>
  <si>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</si>
  <si>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</si>
  <si>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</si>
  <si>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</si>
  <si>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</si>
  <si>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</si>
  <si>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</si>
  <si>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</si>
  <si>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</si>
  <si>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</si>
  <si>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</si>
  <si>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</si>
  <si>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</si>
  <si>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</si>
  <si>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</si>
  <si>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</si>
  <si>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</si>
  <si>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</si>
  <si>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</si>
  <si>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</si>
  <si>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</si>
  <si>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</si>
  <si>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</si>
  <si>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</si>
  <si>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</si>
  <si>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</si>
  <si>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</si>
  <si>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</si>
  <si>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</si>
  <si>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</si>
  <si>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</si>
  <si>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</si>
  <si>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</si>
  <si>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</si>
  <si>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</si>
  <si>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</si>
  <si>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</si>
  <si>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</si>
  <si>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</si>
  <si>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</si>
  <si>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</si>
  <si>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</si>
  <si>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</si>
  <si>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</si>
  <si>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</si>
  <si>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</si>
  <si>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</si>
  <si>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</si>
  <si>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</si>
  <si>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</si>
  <si>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</si>
  <si>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</si>
  <si>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</si>
  <si>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</si>
  <si>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</si>
  <si>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</si>
  <si>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</si>
  <si>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</si>
  <si>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</si>
  <si>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</si>
  <si>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</si>
  <si>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</si>
  <si>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</si>
  <si>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</si>
  <si>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</si>
  <si>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</si>
  <si>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</si>
  <si>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</si>
  <si>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</si>
  <si>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</si>
  <si>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</si>
  <si>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</si>
  <si>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</si>
  <si>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</si>
  <si>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</si>
  <si>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</si>
  <si>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</si>
  <si>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</si>
  <si>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</si>
  <si>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</si>
  <si>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</si>
  <si>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</si>
  <si>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</si>
  <si>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</si>
  <si>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</si>
  <si>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</si>
  <si>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</si>
  <si>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</si>
  <si>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</si>
  <si>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</si>
  <si>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</si>
  <si>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</si>
  <si>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</si>
  <si>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</si>
  <si>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</si>
  <si>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</si>
  <si>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</si>
  <si>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</si>
  <si>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</si>
  <si>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</si>
  <si>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</si>
  <si>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</si>
  <si>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</si>
  <si>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</si>
  <si>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</si>
  <si>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</si>
  <si>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</si>
  <si>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</si>
  <si>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</si>
  <si>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</si>
  <si>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</si>
  <si>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</si>
  <si>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</si>
  <si>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</si>
  <si>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</si>
  <si>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</si>
  <si>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</si>
  <si>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</si>
  <si>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</si>
  <si>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</si>
  <si>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</si>
  <si>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</si>
  <si>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</si>
  <si>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</si>
  <si>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</si>
  <si>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</si>
  <si>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</si>
  <si>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</si>
  <si>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</si>
  <si>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</si>
  <si>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</si>
  <si>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</si>
  <si>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</si>
  <si>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</si>
  <si>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</si>
  <si>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</si>
  <si>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</si>
  <si>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</si>
  <si>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</si>
  <si>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</si>
  <si>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</si>
  <si>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</si>
  <si>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</si>
  <si>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</si>
  <si>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</si>
  <si>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</si>
  <si>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</si>
  <si>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</si>
  <si>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</si>
  <si>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</si>
  <si>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</si>
  <si>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</si>
  <si>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</si>
  <si>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</si>
  <si>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</si>
  <si>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</si>
  <si>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</si>
  <si>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</si>
  <si>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</si>
  <si>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</si>
  <si>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</si>
  <si>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</si>
  <si>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</si>
  <si>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</si>
  <si>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</si>
  <si>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</si>
  <si>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</si>
  <si>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</si>
  <si>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</si>
  <si>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</si>
  <si>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</si>
  <si>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</si>
  <si>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</si>
  <si>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</si>
  <si>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</si>
  <si>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</si>
  <si>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</si>
  <si>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</si>
  <si>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</si>
  <si>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</si>
  <si>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</si>
  <si>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</si>
  <si>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</si>
  <si>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</si>
  <si>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</si>
  <si>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</si>
  <si>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</si>
  <si>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</si>
  <si>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</si>
  <si>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</si>
  <si>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</si>
  <si>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</si>
  <si>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</si>
  <si>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</si>
  <si>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</si>
  <si>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</si>
  <si>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</si>
  <si>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</si>
  <si>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</si>
  <si>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</si>
  <si>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</si>
  <si>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</si>
  <si>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</si>
  <si>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</si>
  <si>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</si>
  <si>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</si>
  <si>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</si>
  <si>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</si>
  <si>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</si>
  <si>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</si>
  <si>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</si>
  <si>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</si>
  <si>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</si>
  <si>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</si>
  <si>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</si>
  <si>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</si>
  <si>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</si>
  <si>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</si>
  <si>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</si>
  <si>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</si>
  <si>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</si>
  <si>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</si>
  <si>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</si>
  <si>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</si>
  <si>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</si>
  <si>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</si>
  <si>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</si>
  <si>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</si>
  <si>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</si>
  <si>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</si>
  <si>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</si>
  <si>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</si>
  <si>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</si>
  <si>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</si>
  <si>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</si>
  <si>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</si>
  <si>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</si>
  <si>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</si>
  <si>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</si>
  <si>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</si>
  <si>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</si>
  <si>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</si>
  <si>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</si>
  <si>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</si>
  <si>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</si>
  <si>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</si>
  <si>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</si>
  <si>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</si>
  <si>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</si>
  <si>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</si>
  <si>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</si>
  <si>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</si>
  <si>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</si>
  <si>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</si>
  <si>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</si>
  <si>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</si>
  <si>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</si>
  <si>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</si>
  <si>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</si>
  <si>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</si>
  <si>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</si>
  <si>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</si>
  <si>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</si>
  <si>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</si>
  <si>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</si>
  <si>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</si>
  <si>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</si>
  <si>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</si>
  <si>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</si>
  <si>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</si>
  <si>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</si>
  <si>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</si>
  <si>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</si>
  <si>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</si>
  <si>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</si>
  <si>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</si>
  <si>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</si>
  <si>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</si>
  <si>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</si>
  <si>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</si>
  <si>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</si>
  <si>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</si>
  <si>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</si>
  <si>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</si>
  <si>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</si>
  <si>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</si>
  <si>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</si>
  <si>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</si>
  <si>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</si>
  <si>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</si>
  <si>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</si>
  <si>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</si>
  <si>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</si>
  <si>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</si>
  <si>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</si>
  <si>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</si>
  <si>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</si>
  <si>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</si>
  <si>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</si>
  <si>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</si>
  <si>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</si>
  <si>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</si>
  <si>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</si>
  <si>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</si>
  <si>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</si>
  <si>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</si>
  <si>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</si>
  <si>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</si>
  <si>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</si>
  <si>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</si>
  <si>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</si>
  <si>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</si>
  <si>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</si>
  <si>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</si>
  <si>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</si>
  <si>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</si>
  <si>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</si>
  <si>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</si>
  <si>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</si>
  <si>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</si>
  <si>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</si>
  <si>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</si>
  <si>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</si>
  <si>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</si>
  <si>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</si>
  <si>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</si>
  <si>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</si>
  <si>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</si>
  <si>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</si>
  <si>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</si>
  <si>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</si>
  <si>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</si>
  <si>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</si>
  <si>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</si>
  <si>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</si>
  <si>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</si>
  <si>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</si>
  <si>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</si>
  <si>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</si>
  <si>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</si>
  <si>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</si>
  <si>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</si>
  <si>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</si>
  <si>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</si>
  <si>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</si>
  <si>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</si>
  <si>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</si>
  <si>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</si>
  <si>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</si>
  <si>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</si>
  <si>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</si>
  <si>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</si>
  <si>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</si>
  <si>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</si>
  <si>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</si>
  <si>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</si>
  <si>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</si>
  <si>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</si>
  <si>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</si>
  <si>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</si>
  <si>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</si>
  <si>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</si>
  <si>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</si>
  <si>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</si>
  <si>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</si>
  <si>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</si>
  <si>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</si>
  <si>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</si>
  <si>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</si>
  <si>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</si>
  <si>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</si>
  <si>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</si>
  <si>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</si>
  <si>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</si>
  <si>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</si>
  <si>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</si>
  <si>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</si>
  <si>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</si>
  <si>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</si>
  <si>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</si>
  <si>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</si>
  <si>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</si>
  <si>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</si>
  <si>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</si>
  <si>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</si>
  <si>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</si>
  <si>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</si>
  <si>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</si>
  <si>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</si>
  <si>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</si>
  <si>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</si>
  <si>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</si>
  <si>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</si>
  <si>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</si>
  <si>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</si>
  <si>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</si>
  <si>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</si>
  <si>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</si>
  <si>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</si>
  <si>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</si>
  <si>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</si>
  <si>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</si>
  <si>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</si>
  <si>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</si>
  <si>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</si>
  <si>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</si>
  <si>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</si>
  <si>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</si>
  <si>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</si>
  <si>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</si>
  <si>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</si>
  <si>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</si>
  <si>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</si>
  <si>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</si>
  <si>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</si>
  <si>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</si>
  <si>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</si>
  <si>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</si>
  <si>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</si>
  <si>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</si>
  <si>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</si>
  <si>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</si>
  <si>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</si>
  <si>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</si>
  <si>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</si>
  <si>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</si>
  <si>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</si>
  <si>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</si>
  <si>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</si>
  <si>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</si>
  <si>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</si>
  <si>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</si>
  <si>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</si>
  <si>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</si>
  <si>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</si>
  <si>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</si>
  <si>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</si>
  <si>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</si>
  <si>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</si>
  <si>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</si>
  <si>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</si>
  <si>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</si>
  <si>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</si>
  <si>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</si>
  <si>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</si>
  <si>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</si>
  <si>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</si>
  <si>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</si>
  <si>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</si>
  <si>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</si>
  <si>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</si>
  <si>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</si>
  <si>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</si>
  <si>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</si>
  <si>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</si>
  <si>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</si>
  <si>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</si>
  <si>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</si>
  <si>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</si>
  <si>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</si>
  <si>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</si>
  <si>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</si>
  <si>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</si>
  <si>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</si>
  <si>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</si>
  <si>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</si>
  <si>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</si>
  <si>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</si>
  <si>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</si>
  <si>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</si>
  <si>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</si>
  <si>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</si>
  <si>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</si>
  <si>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</si>
  <si>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</si>
  <si>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</si>
  <si>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</si>
  <si>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</si>
  <si>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</si>
  <si>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</si>
  <si>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</si>
  <si>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</si>
  <si>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</si>
  <si>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</si>
  <si>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</si>
  <si>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</si>
  <si>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</si>
  <si>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</si>
  <si>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</si>
  <si>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</si>
  <si>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</si>
  <si>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</si>
  <si>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</si>
  <si>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</si>
  <si>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</si>
  <si>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</si>
  <si>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</si>
  <si>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</si>
  <si>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</si>
  <si>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</si>
  <si>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</si>
  <si>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</si>
  <si>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</si>
  <si>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</si>
  <si>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</si>
  <si>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</si>
  <si>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</si>
  <si>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</si>
  <si>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</si>
  <si>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</si>
  <si>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</si>
  <si>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</si>
  <si>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</si>
  <si>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</si>
  <si>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</si>
  <si>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</si>
  <si>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</si>
  <si>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</si>
  <si>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</si>
  <si>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</si>
  <si>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</si>
  <si>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</si>
  <si>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</si>
  <si>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</si>
  <si>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</si>
  <si>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</si>
  <si>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</si>
  <si>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</si>
  <si>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</si>
  <si>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</si>
  <si>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</si>
  <si>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</si>
  <si>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</si>
  <si>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</si>
  <si>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</si>
  <si>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</si>
  <si>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</si>
  <si>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</si>
  <si>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</si>
  <si>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</si>
  <si>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</si>
  <si>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</si>
  <si>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</si>
  <si>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</si>
  <si>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</si>
  <si>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</si>
  <si>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</si>
  <si>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</si>
  <si>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</si>
  <si>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</si>
  <si>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</si>
  <si>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</si>
  <si>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</si>
  <si>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</si>
  <si>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</si>
  <si>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</si>
  <si>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</si>
  <si>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</si>
  <si>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</si>
  <si>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</si>
  <si>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</si>
  <si>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</si>
  <si>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</si>
  <si>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</si>
  <si>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</si>
  <si>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</si>
  <si>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</si>
  <si>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</si>
  <si>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</si>
  <si>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</si>
  <si>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</si>
  <si>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</si>
  <si>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</si>
  <si>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</si>
  <si>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</si>
  <si>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</si>
  <si>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</si>
  <si>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</si>
  <si>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</si>
  <si>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</si>
  <si>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</si>
  <si>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</si>
  <si>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</si>
  <si>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</si>
  <si>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</si>
  <si>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</si>
  <si>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</si>
  <si>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</si>
  <si>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</si>
  <si>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</si>
  <si>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</si>
  <si>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</si>
  <si>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</si>
  <si>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</si>
  <si>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</si>
  <si>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</si>
  <si>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</si>
  <si>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</si>
  <si>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</si>
  <si>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</si>
  <si>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</si>
  <si>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</si>
  <si>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</si>
  <si>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</si>
  <si>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</si>
  <si>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</si>
  <si>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</si>
  <si>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</si>
  <si>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</si>
  <si>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</si>
  <si>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</si>
  <si>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</si>
  <si>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</si>
  <si>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</si>
  <si>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</si>
  <si>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</si>
  <si>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</si>
  <si>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</si>
  <si>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</si>
  <si>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</si>
  <si>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</si>
  <si>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</si>
  <si>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</si>
  <si>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</si>
  <si>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</si>
  <si>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</si>
  <si>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</si>
  <si>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</si>
  <si>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</si>
  <si>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</si>
  <si>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</si>
  <si>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</si>
  <si>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</si>
  <si>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</si>
  <si>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</si>
  <si>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</si>
  <si>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</si>
  <si>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</si>
  <si>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</si>
  <si>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</si>
  <si>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</si>
  <si>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</si>
  <si>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</si>
  <si>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</si>
  <si>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</si>
  <si>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</si>
  <si>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</si>
  <si>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</si>
  <si>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</si>
  <si>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</si>
  <si>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</si>
  <si>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</si>
  <si>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</si>
  <si>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</si>
  <si>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</si>
  <si>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</si>
  <si>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</si>
  <si>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</si>
  <si>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</si>
  <si>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</si>
  <si>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</si>
  <si>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</si>
  <si>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</si>
  <si>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</si>
  <si>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</si>
  <si>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</si>
  <si>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</si>
  <si>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</si>
  <si>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</si>
  <si>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</si>
  <si>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</si>
  <si>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</si>
  <si>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</si>
  <si>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</si>
  <si>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</si>
  <si>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</si>
  <si>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</si>
  <si>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</si>
  <si>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</si>
  <si>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</si>
  <si>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</si>
  <si>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</si>
  <si>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</si>
  <si>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</si>
  <si>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</si>
  <si>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</si>
  <si>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</si>
  <si>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</si>
  <si>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</si>
  <si>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</si>
  <si>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</si>
  <si>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</si>
  <si>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</si>
  <si>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</si>
  <si>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</si>
  <si>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</si>
  <si>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</si>
  <si>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</si>
  <si>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</si>
  <si>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</si>
  <si>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</si>
  <si>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</si>
  <si>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</si>
  <si>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</si>
  <si>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</si>
  <si>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</si>
  <si>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</si>
  <si>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</si>
  <si>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</si>
  <si>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</si>
  <si>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</si>
  <si>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</si>
  <si>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</si>
  <si>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</si>
  <si>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</si>
  <si>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</si>
  <si>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</si>
  <si>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</si>
  <si>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</si>
  <si>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</si>
  <si>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</si>
  <si>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</si>
  <si>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</si>
  <si>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</si>
  <si>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</si>
  <si>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</si>
  <si>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</si>
  <si>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</si>
  <si>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</si>
  <si>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</si>
  <si>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</si>
  <si>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</si>
  <si>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</si>
  <si>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</si>
  <si>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</si>
  <si>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</si>
  <si>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</si>
  <si>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</si>
  <si>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</si>
  <si>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</si>
  <si>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</si>
  <si>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</si>
  <si>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</si>
  <si>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</si>
  <si>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</si>
  <si>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</si>
  <si>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</si>
  <si>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</si>
  <si>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</si>
  <si>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</si>
  <si>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</si>
  <si>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</si>
  <si>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</si>
  <si>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</si>
  <si>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</si>
  <si>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</si>
  <si>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</si>
  <si>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</si>
  <si>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</si>
  <si>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</si>
  <si>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</si>
  <si>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</si>
  <si>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</si>
  <si>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</si>
  <si>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</si>
  <si>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</si>
  <si>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</si>
  <si>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</si>
  <si>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</si>
  <si>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</si>
  <si>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</si>
  <si>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</si>
  <si>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</si>
  <si>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</si>
  <si>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</si>
  <si>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</si>
  <si>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</si>
  <si>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</si>
  <si>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</si>
  <si>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</si>
  <si>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</si>
  <si>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</si>
  <si>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</si>
  <si>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</si>
  <si>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</si>
  <si>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</si>
  <si>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</si>
  <si>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</si>
  <si>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</si>
  <si>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</si>
  <si>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</si>
  <si>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</si>
  <si>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</si>
  <si>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</si>
  <si>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</si>
  <si>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</si>
  <si>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</si>
  <si>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</si>
  <si>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</si>
  <si>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</si>
  <si>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</si>
  <si>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</si>
  <si>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</si>
  <si>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</si>
  <si>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</si>
  <si>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</si>
  <si>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</si>
  <si>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</si>
  <si>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</si>
  <si>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</si>
  <si>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</si>
  <si>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</si>
  <si>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</si>
  <si>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</si>
  <si>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</si>
  <si>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</si>
  <si>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</si>
  <si>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</si>
  <si>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</si>
  <si>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</si>
  <si>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</si>
  <si>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</si>
  <si>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</si>
  <si>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</si>
  <si>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</si>
  <si>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</si>
  <si>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</si>
  <si>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</si>
  <si>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</si>
  <si>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</si>
  <si>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</si>
  <si>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</si>
  <si>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</si>
  <si>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</si>
  <si>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</si>
  <si>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</si>
  <si>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</si>
  <si>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</si>
  <si>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</si>
  <si>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</si>
  <si>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</si>
  <si>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</si>
  <si>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</si>
  <si>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</si>
  <si>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</si>
  <si>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</si>
  <si>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</si>
  <si>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</si>
  <si>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</si>
  <si>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</si>
  <si>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</si>
  <si>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</si>
  <si>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</si>
  <si>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</si>
  <si>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</si>
  <si>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</si>
  <si>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</si>
  <si>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</si>
  <si>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</si>
  <si>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</si>
  <si>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</si>
  <si>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</si>
  <si>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</si>
  <si>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</si>
  <si>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</si>
  <si>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</si>
  <si>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</si>
  <si>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</si>
  <si>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</si>
  <si>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</si>
  <si>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</si>
  <si>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</si>
  <si>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</si>
  <si>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</si>
  <si>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</si>
  <si>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</si>
  <si>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</si>
  <si>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</si>
  <si>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</si>
  <si>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</si>
  <si>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</si>
  <si>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</si>
  <si>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</si>
  <si>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</si>
  <si>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</si>
  <si>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</si>
  <si>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</si>
  <si>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</si>
  <si>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</si>
  <si>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</si>
  <si>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</si>
  <si>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</si>
  <si>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</si>
  <si>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</si>
  <si>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</si>
  <si>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</si>
  <si>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</si>
  <si>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</si>
  <si>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</si>
  <si>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</si>
  <si>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</si>
  <si>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</si>
  <si>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</si>
  <si>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</si>
  <si>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</si>
  <si>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</si>
  <si>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</si>
  <si>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</si>
  <si>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</si>
  <si>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</si>
  <si>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</si>
  <si>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</si>
  <si>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</si>
  <si>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</si>
  <si>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</si>
  <si>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</si>
  <si>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</si>
  <si>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</si>
  <si>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</si>
  <si>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</si>
  <si>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</si>
  <si>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</si>
  <si>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</si>
  <si>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</si>
  <si>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</si>
  <si>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</si>
  <si>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</si>
  <si>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</si>
  <si>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</si>
  <si>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</si>
  <si>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</si>
  <si>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</si>
  <si>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</si>
  <si>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</si>
  <si>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</si>
  <si>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</si>
  <si>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</si>
  <si>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</si>
  <si>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</si>
  <si>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</si>
  <si>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</si>
  <si>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</si>
  <si>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</si>
  <si>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</si>
  <si>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</si>
  <si>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</si>
  <si>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</si>
  <si>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</si>
  <si>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</si>
  <si>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</si>
  <si>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</si>
  <si>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</si>
  <si>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</si>
  <si>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</si>
  <si>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</si>
  <si>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</si>
  <si>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</si>
  <si>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</si>
  <si>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</si>
  <si>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</si>
  <si>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</si>
  <si>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</si>
  <si>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</si>
  <si>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</si>
  <si>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</si>
  <si>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</si>
  <si>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</si>
  <si>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</si>
  <si>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</si>
  <si>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</si>
  <si>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</si>
  <si>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</si>
  <si>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</si>
  <si>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</si>
  <si>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</si>
  <si>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</si>
  <si>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</si>
  <si>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</si>
  <si>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</si>
  <si>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</si>
  <si>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</si>
  <si>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</si>
  <si>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</si>
  <si>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</si>
  <si>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</si>
  <si>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</si>
  <si>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</si>
  <si>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</si>
  <si>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</si>
  <si>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</si>
  <si>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</si>
  <si>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</si>
  <si>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</si>
  <si>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</si>
  <si>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</si>
  <si>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</si>
  <si>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</si>
  <si>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</si>
  <si>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</si>
  <si>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</si>
  <si>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</si>
  <si>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</si>
  <si>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</si>
  <si>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</si>
  <si>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</si>
  <si>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</si>
  <si>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</si>
  <si>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</si>
  <si>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</si>
  <si>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</si>
  <si>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</si>
  <si>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</si>
  <si>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</si>
  <si>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</si>
  <si>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</si>
  <si>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</si>
  <si>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</si>
  <si>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</si>
  <si>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</si>
  <si>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</si>
  <si>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</si>
  <si>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</si>
  <si>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</si>
  <si>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</si>
  <si>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</si>
  <si>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</si>
  <si>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</si>
  <si>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</si>
  <si>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</si>
  <si>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</si>
  <si>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</si>
  <si>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</si>
  <si>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</si>
  <si>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</si>
  <si>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</si>
  <si>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</si>
  <si>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</si>
  <si>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</si>
  <si>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</si>
  <si>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</si>
  <si>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</si>
  <si>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</si>
  <si>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</si>
  <si>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</si>
  <si>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</si>
  <si>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</si>
  <si>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</si>
  <si>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</si>
  <si>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</si>
  <si>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</si>
  <si>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</si>
  <si>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</si>
  <si>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</si>
  <si>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</si>
  <si>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</si>
  <si>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</si>
  <si>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</si>
  <si>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</si>
  <si>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</si>
  <si>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</si>
  <si>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</si>
  <si>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</si>
  <si>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</si>
  <si>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</si>
  <si>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</si>
  <si>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</si>
  <si>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</si>
  <si>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</si>
  <si>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</si>
  <si>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</si>
  <si>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</si>
  <si>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</si>
  <si>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</si>
  <si>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</si>
  <si>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</si>
  <si>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</si>
  <si>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</si>
  <si>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</si>
  <si>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</si>
  <si>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</si>
  <si>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</si>
  <si>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</si>
  <si>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</si>
  <si>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</si>
  <si>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</si>
  <si>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</si>
  <si>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</si>
  <si>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</si>
  <si>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</si>
  <si>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</si>
  <si>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</si>
  <si>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</si>
  <si>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</si>
  <si>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</si>
  <si>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</si>
  <si>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</si>
  <si>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</si>
  <si>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</si>
  <si>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</si>
  <si>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</si>
  <si>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</si>
  <si>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</si>
  <si>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</si>
  <si>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</si>
  <si>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</si>
  <si>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</si>
  <si>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</si>
  <si>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</si>
  <si>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</si>
  <si>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</si>
  <si>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</si>
  <si>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</si>
  <si>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</si>
  <si>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</si>
  <si>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</si>
  <si>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</si>
  <si>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</si>
  <si>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</si>
  <si>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</si>
  <si>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</si>
  <si>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</si>
  <si>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</si>
  <si>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</si>
  <si>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</si>
  <si>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</si>
  <si>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</si>
  <si>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</si>
  <si>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</si>
  <si>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</si>
  <si>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</si>
  <si>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</si>
  <si>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</si>
  <si>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</si>
  <si>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</si>
  <si>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</si>
  <si>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</si>
  <si>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</si>
  <si>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</si>
  <si>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</si>
  <si>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</si>
  <si>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</si>
  <si>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</si>
  <si>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</si>
  <si>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</si>
  <si>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</si>
  <si>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</si>
  <si>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</si>
  <si>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</si>
  <si>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</si>
  <si>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</si>
  <si>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</si>
  <si>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</si>
  <si>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</si>
  <si>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</si>
  <si>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</si>
  <si>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</si>
  <si>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</si>
  <si>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</si>
  <si>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</si>
  <si>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</si>
  <si>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</si>
  <si>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</si>
  <si>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</si>
  <si>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</si>
  <si>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</si>
  <si>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</si>
  <si>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</si>
  <si>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</si>
  <si>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</si>
  <si>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</si>
  <si>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</si>
  <si>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</si>
  <si>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</si>
  <si>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</si>
  <si>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</si>
  <si>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</si>
  <si>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</si>
  <si>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</si>
  <si>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</si>
  <si>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</si>
  <si>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</si>
  <si>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</si>
  <si>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</si>
  <si>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</si>
  <si>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</si>
  <si>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</si>
  <si>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</si>
  <si>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</si>
  <si>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</si>
  <si>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</si>
  <si>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</si>
  <si>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</si>
  <si>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</si>
  <si>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</si>
  <si>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</si>
  <si>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</si>
  <si>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</si>
  <si>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</si>
  <si>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</si>
  <si>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</si>
  <si>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</si>
  <si>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</si>
  <si>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</si>
  <si>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</si>
  <si>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</si>
  <si>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</si>
  <si>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</si>
  <si>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</si>
  <si>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</si>
  <si>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</si>
  <si>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</si>
  <si>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</si>
  <si>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</si>
  <si>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</si>
  <si>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</si>
  <si>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</si>
  <si>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</si>
  <si>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</si>
  <si>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</si>
  <si>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</si>
  <si>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</si>
  <si>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</si>
  <si>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</si>
  <si>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</si>
  <si>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</si>
  <si>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</si>
  <si>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</si>
  <si>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</si>
  <si>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</si>
  <si>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</si>
  <si>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</si>
  <si>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</si>
  <si>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</si>
  <si>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</si>
  <si>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</si>
  <si>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</si>
  <si>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</si>
  <si>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</si>
  <si>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</si>
  <si>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</si>
  <si>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</si>
  <si>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</si>
  <si>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</si>
  <si>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</si>
  <si>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</si>
  <si>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</si>
  <si>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</si>
  <si>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</si>
  <si>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</si>
  <si>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</si>
  <si>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</si>
  <si>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</si>
  <si>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</si>
  <si>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</si>
  <si>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</si>
  <si>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</si>
  <si>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</si>
  <si>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</si>
  <si>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</si>
  <si>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</si>
  <si>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</si>
  <si>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</si>
  <si>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</si>
  <si>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</si>
  <si>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</si>
  <si>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</si>
  <si>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</si>
  <si>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</si>
  <si>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</si>
  <si>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</si>
  <si>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</si>
  <si>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</si>
  <si>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</si>
  <si>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</si>
  <si>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</si>
  <si>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</si>
  <si>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</si>
  <si>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</si>
  <si>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</si>
  <si>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</si>
  <si>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</si>
  <si>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</si>
  <si>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</si>
  <si>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</si>
  <si>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</si>
  <si>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</si>
  <si>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</si>
  <si>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</si>
  <si>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</si>
  <si>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</si>
  <si>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</si>
  <si>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</si>
  <si>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</si>
  <si>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</si>
  <si>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</si>
  <si>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</si>
  <si>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</si>
  <si>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</si>
  <si>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</si>
  <si>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</si>
  <si>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</si>
  <si>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</si>
  <si>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</si>
  <si>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</si>
  <si>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</si>
  <si>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</si>
  <si>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</si>
  <si>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</si>
  <si>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</si>
  <si>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</si>
  <si>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</si>
  <si>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</si>
  <si>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</si>
  <si>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</si>
  <si>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</si>
  <si>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</si>
  <si>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</si>
  <si>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</si>
  <si>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</si>
  <si>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</si>
  <si>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</si>
  <si>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</si>
  <si>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</si>
  <si>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</si>
  <si>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</si>
  <si>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</si>
  <si>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</si>
  <si>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</si>
  <si>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</si>
  <si>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</si>
  <si>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</si>
  <si>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</si>
  <si>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</si>
  <si>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</si>
  <si>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</si>
  <si>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</si>
  <si>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</si>
  <si>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</si>
  <si>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</si>
  <si>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</si>
  <si>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</si>
  <si>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</si>
  <si>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</si>
  <si>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</si>
  <si>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</si>
  <si>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</si>
  <si>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</si>
  <si>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</si>
  <si>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</si>
  <si>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</si>
  <si>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</si>
  <si>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</si>
  <si>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</si>
  <si>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</si>
  <si>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</si>
  <si>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</si>
  <si>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</si>
  <si>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</si>
  <si>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</si>
  <si>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</si>
  <si>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</si>
  <si>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</si>
  <si>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</si>
  <si>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</si>
  <si>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</si>
  <si>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</si>
  <si>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</si>
  <si>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</si>
  <si>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</si>
  <si>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</si>
  <si>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</si>
  <si>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</si>
  <si>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</si>
  <si>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</si>
  <si>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</si>
  <si>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</si>
  <si>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</si>
  <si>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</si>
  <si>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</si>
  <si>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</si>
  <si>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</si>
  <si>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</si>
  <si>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</si>
  <si>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</si>
  <si>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</si>
  <si>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</si>
  <si>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</si>
  <si>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</si>
  <si>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</si>
  <si>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</si>
  <si>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</si>
  <si>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</si>
  <si>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</si>
  <si>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</si>
  <si>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</si>
  <si>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</si>
  <si>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</si>
  <si>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</si>
  <si>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</si>
  <si>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</si>
  <si>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</si>
  <si>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</si>
  <si>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</si>
  <si>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</si>
  <si>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</si>
  <si>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</si>
  <si>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</si>
  <si>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</si>
  <si>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</si>
  <si>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</si>
  <si>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</si>
  <si>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</si>
  <si>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</si>
  <si>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</si>
  <si>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</si>
  <si>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</si>
  <si>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</si>
  <si>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</si>
  <si>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</si>
  <si>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</si>
  <si>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</si>
  <si>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</si>
  <si>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</si>
  <si>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</si>
  <si>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</si>
  <si>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</si>
  <si>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</si>
  <si>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</si>
  <si>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</si>
  <si>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</si>
  <si>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</si>
  <si>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</si>
  <si>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</si>
  <si>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</si>
  <si>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</si>
  <si>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</si>
  <si>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</si>
  <si>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</si>
  <si>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</si>
  <si>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</si>
  <si>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</si>
  <si>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</si>
  <si>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</si>
  <si>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</si>
  <si>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</si>
  <si>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</si>
  <si>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</si>
  <si>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</si>
  <si>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</si>
  <si>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</si>
  <si>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</si>
  <si>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</si>
  <si>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</si>
  <si>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</si>
  <si>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</si>
  <si>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</si>
  <si>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</si>
  <si>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</si>
  <si>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</si>
  <si>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</si>
  <si>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</si>
  <si>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</si>
  <si>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</si>
  <si>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</si>
  <si>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</si>
  <si>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</si>
  <si>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</si>
  <si>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</si>
  <si>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</si>
  <si>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</si>
  <si>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</si>
  <si>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</si>
  <si>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</si>
  <si>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</si>
  <si>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</si>
  <si>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</si>
  <si>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</si>
  <si>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</si>
  <si>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</si>
  <si>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</si>
  <si>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</si>
  <si>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</si>
  <si>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</si>
  <si>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</si>
  <si>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</si>
  <si>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</si>
  <si>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</si>
  <si>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</si>
  <si>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</si>
  <si>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</si>
  <si>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</si>
  <si>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</si>
  <si>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</si>
  <si>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</si>
  <si>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</si>
  <si>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</si>
  <si>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</si>
  <si>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</si>
  <si>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</si>
  <si>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</si>
  <si>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</si>
  <si>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</si>
  <si>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</si>
  <si>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</si>
  <si>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</si>
  <si>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</si>
  <si>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</si>
  <si>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</si>
  <si>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</si>
  <si>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</si>
  <si>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</si>
  <si>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</si>
  <si>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</si>
  <si>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</si>
  <si>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</si>
  <si>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</si>
  <si>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</si>
  <si>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</si>
  <si>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</si>
  <si>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</si>
  <si>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</si>
  <si>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</si>
  <si>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</si>
  <si>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</si>
  <si>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</si>
  <si>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</si>
  <si>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</si>
  <si>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</si>
  <si>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</si>
  <si>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</si>
  <si>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</si>
  <si>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</si>
  <si>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</si>
  <si>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</si>
  <si>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</si>
  <si>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</si>
  <si>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</si>
  <si>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</si>
  <si>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</si>
  <si>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</si>
  <si>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</si>
  <si>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</si>
  <si>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</si>
  <si>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</si>
  <si>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</si>
  <si>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</si>
  <si>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</si>
  <si>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</si>
  <si>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</si>
  <si>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</si>
  <si>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</si>
  <si>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</si>
  <si>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</si>
  <si>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</si>
  <si>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</si>
  <si>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</si>
  <si>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</si>
  <si>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</si>
  <si>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</si>
  <si>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</si>
  <si>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</si>
  <si>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</si>
  <si>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</si>
  <si>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</si>
  <si>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</si>
  <si>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</si>
  <si>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</si>
  <si>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</si>
  <si>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</si>
  <si>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</si>
  <si>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</si>
  <si>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</si>
  <si>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</si>
  <si>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</si>
  <si>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</si>
  <si>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</si>
  <si>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</si>
  <si>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</si>
  <si>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</si>
  <si>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</si>
  <si>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</si>
  <si>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</si>
  <si>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</si>
  <si>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</si>
  <si>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</si>
  <si>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</si>
  <si>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</si>
  <si>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</si>
  <si>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</si>
  <si>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</si>
  <si>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</si>
  <si>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</si>
  <si>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</si>
  <si>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</si>
  <si>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</si>
  <si>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</si>
  <si>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</si>
  <si>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</si>
  <si>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</si>
  <si>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</si>
  <si>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</si>
  <si>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</si>
  <si>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</si>
  <si>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</si>
  <si>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</si>
  <si>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</si>
  <si>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</si>
  <si>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</si>
  <si>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</si>
  <si>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</si>
  <si>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</si>
  <si>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</si>
  <si>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</si>
  <si>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</si>
  <si>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</si>
  <si>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</si>
  <si>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</si>
  <si>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</si>
  <si>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</si>
  <si>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</si>
  <si>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</si>
  <si>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</si>
  <si>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</si>
  <si>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</si>
  <si>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</si>
  <si>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</si>
  <si>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</si>
  <si>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</si>
  <si>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</si>
  <si>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</si>
  <si>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</si>
  <si>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</si>
  <si>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</si>
  <si>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</si>
  <si>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</si>
  <si>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</si>
  <si>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</si>
  <si>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</si>
  <si>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</si>
  <si>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</si>
  <si>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</si>
  <si>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</si>
  <si>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</si>
  <si>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</si>
  <si>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</si>
  <si>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</si>
  <si>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</si>
  <si>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</si>
  <si>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</si>
  <si>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</si>
  <si>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</si>
  <si>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</si>
  <si>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</si>
  <si>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</si>
  <si>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</si>
  <si>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</si>
  <si>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</si>
  <si>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</si>
  <si>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</si>
  <si>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</si>
  <si>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</si>
  <si>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</si>
  <si>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</si>
  <si>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</si>
  <si>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</si>
  <si>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</si>
  <si>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</si>
  <si>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</si>
  <si>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</si>
  <si>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</si>
  <si>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</si>
  <si>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</si>
  <si>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</si>
  <si>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</si>
  <si>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</si>
  <si>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</si>
  <si>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</si>
  <si>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</si>
  <si>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</si>
  <si>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</si>
  <si>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</si>
  <si>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</si>
  <si>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</si>
  <si>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</si>
  <si>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</si>
  <si>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</si>
  <si>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</si>
  <si>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</si>
  <si>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</si>
  <si>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</si>
  <si>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</si>
  <si>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</si>
  <si>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</si>
  <si>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</si>
  <si>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</si>
  <si>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</si>
  <si>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</si>
  <si>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</si>
  <si>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</si>
  <si>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</si>
  <si>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</si>
  <si>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</si>
  <si>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</si>
  <si>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</si>
  <si>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</si>
  <si>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</si>
  <si>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</si>
  <si>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</si>
  <si>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</si>
  <si>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</si>
  <si>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</si>
  <si>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</si>
  <si>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</si>
  <si>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</si>
  <si>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</si>
  <si>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</si>
  <si>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</si>
  <si>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</si>
  <si>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</si>
  <si>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</si>
  <si>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</si>
  <si>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</si>
  <si>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</si>
  <si>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</si>
  <si>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</si>
  <si>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</si>
  <si>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</si>
  <si>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</si>
  <si>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</si>
  <si>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</si>
  <si>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</si>
  <si>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</si>
  <si>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</si>
  <si>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</si>
  <si>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</si>
  <si>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</si>
  <si>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</si>
  <si>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</si>
  <si>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</si>
  <si>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</si>
  <si>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</si>
  <si>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</si>
  <si>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</si>
  <si>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</si>
  <si>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</si>
  <si>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</si>
  <si>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</si>
  <si>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</si>
  <si>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</si>
  <si>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</si>
  <si>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</si>
  <si>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</si>
  <si>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</si>
  <si>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</si>
  <si>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</si>
  <si>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</si>
  <si>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</si>
  <si>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</si>
  <si>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</si>
  <si>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</si>
  <si>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</si>
  <si>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</si>
  <si>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</si>
  <si>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</si>
  <si>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</si>
  <si>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</si>
  <si>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</si>
  <si>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</si>
  <si>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</si>
  <si>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</si>
  <si>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</si>
  <si>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</si>
  <si>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</si>
  <si>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</si>
  <si>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</si>
  <si>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</si>
  <si>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</si>
  <si>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</si>
  <si>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</si>
  <si>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</si>
  <si>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</si>
  <si>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</si>
  <si>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</si>
  <si>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</si>
  <si>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</si>
  <si>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</si>
  <si>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</si>
  <si>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</si>
  <si>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</si>
  <si>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</si>
  <si>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</si>
  <si>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</si>
  <si>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</si>
  <si>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</si>
  <si>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</si>
  <si>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</si>
  <si>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</si>
  <si>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</si>
  <si>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</si>
  <si>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</si>
  <si>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</si>
  <si>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</si>
  <si>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</si>
  <si>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</si>
  <si>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</si>
  <si>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</si>
  <si>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</si>
  <si>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</si>
  <si>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</si>
  <si>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</si>
  <si>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</si>
  <si>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</si>
  <si>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</si>
  <si>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</si>
  <si>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</si>
  <si>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</si>
  <si>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</si>
  <si>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</si>
  <si>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</si>
  <si>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</si>
  <si>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</si>
  <si>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</si>
  <si>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</si>
  <si>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</si>
  <si>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</si>
  <si>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</si>
  <si>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</si>
  <si>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</si>
  <si>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</si>
  <si>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</si>
  <si>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</si>
  <si>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</si>
  <si>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</si>
  <si>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</si>
  <si>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</si>
  <si>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</si>
  <si>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</si>
  <si>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</si>
  <si>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</si>
  <si>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</si>
  <si>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</si>
  <si>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</si>
  <si>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</si>
  <si>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</si>
  <si>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</si>
  <si>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</si>
  <si>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</si>
  <si>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</si>
  <si>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</si>
  <si>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</si>
  <si>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</si>
  <si>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</si>
  <si>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</si>
  <si>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</si>
  <si>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</si>
  <si>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</si>
  <si>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</si>
  <si>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</si>
  <si>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</si>
  <si>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</si>
  <si>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</si>
  <si>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</si>
  <si>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</si>
  <si>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</si>
  <si>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</si>
  <si>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</si>
  <si>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</si>
  <si>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</si>
  <si>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</si>
  <si>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</si>
  <si>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</si>
  <si>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</si>
  <si>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</si>
  <si>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</si>
  <si>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</si>
  <si>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</si>
  <si>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</si>
  <si>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</si>
  <si>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</si>
  <si>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</si>
  <si>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</si>
  <si>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</si>
  <si>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</si>
  <si>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</si>
  <si>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</si>
  <si>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</si>
  <si>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</si>
  <si>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</si>
  <si>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</si>
  <si>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</si>
  <si>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</si>
  <si>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</si>
  <si>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</si>
  <si>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</si>
  <si>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</si>
  <si>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</si>
  <si>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</si>
  <si>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</si>
  <si>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</si>
  <si>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</si>
  <si>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</si>
  <si>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</si>
  <si>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</si>
  <si>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</si>
  <si>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</si>
  <si>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</si>
  <si>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</si>
  <si>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</si>
  <si>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</si>
  <si>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</si>
  <si>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</si>
  <si>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</si>
  <si>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</si>
  <si>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</si>
  <si>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</si>
  <si>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</si>
  <si>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</si>
  <si>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</si>
  <si>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</si>
  <si>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</si>
  <si>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</si>
  <si>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</si>
  <si>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</si>
  <si>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</si>
  <si>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</si>
  <si>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</si>
  <si>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</si>
  <si>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</si>
  <si>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</si>
  <si>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</si>
  <si>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</si>
  <si>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</si>
  <si>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</si>
  <si>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</si>
  <si>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</si>
  <si>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</si>
  <si>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</si>
  <si>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</si>
  <si>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</si>
  <si>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</si>
  <si>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</si>
  <si>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</si>
  <si>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</si>
  <si>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</si>
  <si>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</si>
  <si>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</si>
  <si>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</si>
  <si>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</si>
  <si>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</si>
  <si>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</si>
  <si>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</si>
  <si>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</si>
  <si>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</si>
  <si>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</si>
  <si>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</si>
  <si>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</si>
  <si>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</si>
  <si>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</si>
  <si>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</si>
  <si>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</si>
  <si>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</si>
  <si>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</si>
  <si>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</si>
  <si>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</si>
  <si>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</si>
  <si>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</si>
  <si>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</si>
  <si>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</si>
  <si>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</si>
  <si>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</si>
  <si>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</si>
  <si>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</si>
  <si>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</si>
  <si>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</si>
  <si>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</si>
  <si>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</si>
  <si>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</si>
  <si>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</si>
  <si>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</si>
  <si>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</si>
  <si>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</si>
  <si>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</si>
  <si>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</si>
  <si>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</si>
  <si>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</si>
  <si>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</si>
  <si>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</si>
  <si>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</si>
  <si>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</si>
  <si>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</si>
  <si>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</si>
  <si>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</si>
  <si>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</si>
  <si>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</si>
  <si>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</si>
  <si>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</si>
  <si>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</si>
  <si>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</si>
  <si>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</si>
  <si>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</si>
  <si>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</si>
  <si>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</si>
  <si>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</si>
  <si>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</si>
  <si>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</si>
  <si>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</si>
  <si>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</si>
  <si>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</si>
  <si>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</si>
  <si>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</si>
  <si>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</si>
  <si>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</si>
  <si>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</si>
  <si>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</si>
  <si>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</si>
  <si>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</si>
  <si>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</si>
  <si>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</si>
  <si>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</si>
  <si>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</si>
  <si>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</si>
  <si>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</si>
  <si>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</si>
  <si>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</si>
  <si>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</si>
  <si>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</si>
  <si>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</si>
  <si>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</si>
  <si>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</si>
  <si>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</si>
  <si>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</si>
  <si>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</si>
  <si>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</si>
  <si>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</si>
  <si>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</si>
  <si>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</si>
  <si>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</si>
  <si>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</si>
  <si>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</si>
  <si>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</si>
  <si>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</si>
  <si>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</si>
  <si>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</si>
  <si>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</si>
  <si>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</si>
  <si>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</si>
  <si>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</si>
  <si>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</si>
  <si>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</si>
  <si>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</si>
  <si>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</si>
  <si>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</si>
  <si>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</si>
  <si>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</si>
  <si>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</si>
  <si>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</si>
  <si>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</si>
  <si>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</si>
  <si>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</si>
  <si>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</si>
  <si>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</si>
  <si>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</si>
  <si>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</si>
  <si>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</si>
  <si>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</si>
  <si>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</si>
  <si>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</si>
  <si>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</si>
  <si>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</si>
  <si>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</si>
  <si>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</si>
  <si>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</si>
  <si>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</si>
  <si>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</si>
  <si>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</si>
  <si>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</si>
  <si>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</si>
  <si>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</si>
  <si>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</si>
  <si>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</si>
  <si>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</si>
  <si>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</si>
  <si>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</si>
  <si>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</si>
  <si>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</si>
  <si>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</si>
  <si>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</si>
  <si>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</si>
  <si>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</si>
  <si>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</si>
  <si>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</si>
  <si>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</si>
  <si>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</si>
  <si>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</si>
  <si>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</si>
  <si>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</si>
  <si>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</si>
  <si>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</si>
  <si>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</si>
  <si>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</si>
  <si>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</si>
  <si>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</si>
  <si>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</si>
  <si>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</si>
  <si>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</si>
  <si>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</si>
  <si>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</si>
  <si>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</si>
  <si>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</si>
  <si>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</si>
  <si>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</si>
  <si>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</si>
  <si>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</si>
  <si>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</si>
  <si>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</si>
  <si>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</si>
  <si>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</si>
  <si>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</si>
  <si>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</si>
  <si>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</si>
  <si>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</si>
  <si>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</si>
  <si>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</si>
  <si>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</si>
  <si>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</si>
  <si>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</si>
  <si>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</si>
  <si>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</si>
  <si>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</si>
  <si>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</si>
  <si>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</si>
  <si>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</si>
  <si>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</si>
  <si>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</si>
  <si>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</si>
  <si>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</si>
  <si>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</si>
  <si>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</si>
  <si>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</si>
  <si>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</si>
  <si>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</si>
  <si>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</si>
  <si>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</si>
  <si>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</si>
  <si>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</si>
  <si>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</si>
  <si>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</si>
  <si>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</si>
  <si>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</si>
  <si>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</si>
  <si>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</si>
  <si>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</si>
  <si>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</si>
  <si>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</si>
  <si>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</si>
  <si>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</si>
  <si>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</si>
  <si>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</si>
  <si>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</si>
  <si>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</si>
  <si>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</si>
  <si>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</si>
  <si>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</si>
  <si>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</si>
  <si>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</si>
  <si>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</si>
  <si>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</si>
  <si>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</si>
  <si>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</si>
  <si>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</si>
  <si>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</si>
  <si>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</si>
  <si>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</si>
  <si>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</si>
  <si>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</si>
  <si>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</si>
  <si>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</si>
  <si>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</si>
  <si>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</si>
  <si>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</si>
  <si>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</si>
  <si>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</si>
  <si>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</si>
  <si>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</si>
  <si>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</si>
  <si>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</si>
  <si>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</si>
  <si>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</si>
  <si>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</si>
  <si>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</si>
  <si>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</si>
  <si>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</si>
  <si>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</si>
  <si>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</si>
  <si>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</si>
  <si>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</si>
  <si>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</si>
  <si>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</si>
  <si>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</si>
  <si>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</si>
  <si>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</si>
  <si>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</si>
  <si>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</si>
  <si>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</si>
  <si>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</si>
  <si>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</si>
  <si>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</si>
  <si>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</si>
  <si>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</si>
  <si>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</si>
  <si>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</si>
  <si>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</si>
  <si>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</si>
  <si>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</si>
  <si>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</si>
  <si>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</si>
  <si>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</si>
  <si>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</si>
  <si>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</si>
  <si>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</si>
  <si>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</si>
  <si>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</si>
  <si>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</si>
  <si>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</si>
  <si>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</si>
  <si>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</si>
  <si>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</si>
  <si>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</si>
  <si>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</si>
  <si>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</si>
  <si>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</si>
  <si>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</si>
  <si>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</si>
  <si>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</si>
  <si>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</si>
  <si>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</si>
  <si>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</si>
  <si>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</si>
  <si>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</si>
  <si>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</si>
  <si>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</si>
  <si>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</si>
  <si>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</si>
  <si>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</si>
  <si>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</si>
  <si>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</si>
  <si>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</si>
  <si>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</si>
  <si>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</si>
  <si>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</si>
  <si>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</si>
  <si>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</si>
  <si>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</si>
  <si>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</si>
  <si>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</si>
  <si>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</si>
  <si>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</si>
  <si>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</si>
  <si>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</si>
  <si>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</si>
  <si>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</si>
  <si>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</si>
  <si>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</si>
  <si>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</si>
  <si>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</si>
  <si>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</si>
  <si>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</si>
  <si>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</si>
  <si>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</si>
  <si>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</si>
  <si>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</si>
  <si>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</si>
  <si>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</si>
  <si>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</si>
  <si>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</si>
  <si>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</si>
  <si>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</si>
  <si>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</si>
  <si>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</si>
  <si>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</si>
  <si>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</si>
  <si>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</si>
  <si>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</si>
  <si>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</si>
  <si>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</si>
  <si>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</si>
  <si>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</si>
  <si>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</si>
  <si>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</si>
  <si>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</si>
  <si>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</si>
  <si>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</si>
  <si>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</si>
  <si>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</si>
  <si>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</si>
  <si>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</si>
  <si>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</si>
  <si>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</si>
  <si>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</si>
  <si>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</si>
  <si>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</si>
  <si>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</si>
  <si>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</si>
  <si>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</si>
  <si>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</si>
  <si>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</si>
  <si>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</si>
  <si>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</si>
  <si>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</si>
  <si>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</si>
  <si>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</si>
  <si>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</si>
  <si>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</si>
  <si>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</si>
  <si>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</si>
  <si>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</si>
  <si>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</si>
  <si>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</si>
  <si>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</si>
  <si>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</si>
  <si>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</si>
  <si>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</si>
  <si>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</si>
  <si>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</si>
  <si>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</si>
  <si>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</si>
  <si>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</si>
  <si>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</si>
  <si>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</si>
  <si>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</si>
  <si>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</si>
  <si>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</si>
  <si>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</si>
  <si>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</si>
  <si>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</si>
  <si>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</si>
  <si>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</si>
  <si>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</si>
  <si>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</si>
  <si>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</si>
  <si>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</si>
  <si>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</si>
  <si>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</si>
  <si>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</si>
  <si>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</si>
  <si>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</si>
  <si>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</si>
  <si>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</si>
  <si>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</si>
  <si>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</si>
  <si>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</si>
  <si>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</si>
  <si>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</si>
  <si>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</si>
  <si>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</si>
  <si>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</si>
  <si>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</si>
  <si>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</si>
  <si>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</si>
  <si>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</si>
  <si>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</si>
  <si>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</si>
  <si>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</si>
  <si>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</si>
  <si>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</si>
  <si>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</si>
  <si>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</si>
  <si>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</si>
  <si>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</si>
  <si>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</si>
  <si>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</si>
  <si>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</si>
  <si>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</si>
  <si>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</si>
  <si>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</si>
  <si>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</si>
  <si>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</si>
  <si>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</si>
  <si>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</si>
  <si>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</si>
  <si>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</si>
  <si>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</si>
  <si>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</si>
  <si>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</si>
  <si>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</si>
  <si>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</si>
  <si>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</si>
  <si>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</si>
  <si>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</si>
  <si>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</si>
  <si>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</si>
  <si>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</si>
  <si>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</si>
  <si>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</si>
  <si>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</si>
  <si>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</si>
  <si>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</si>
  <si>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</si>
  <si>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</si>
  <si>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</si>
  <si>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</si>
  <si>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</si>
  <si>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</si>
  <si>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</si>
  <si>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</si>
  <si>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</si>
  <si>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</si>
  <si>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</si>
  <si>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</si>
  <si>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</si>
  <si>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</si>
  <si>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</si>
  <si>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</si>
  <si>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</si>
  <si>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</si>
  <si>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</si>
  <si>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</si>
  <si>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</si>
  <si>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</si>
  <si>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</si>
  <si>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</si>
  <si>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</si>
  <si>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</si>
  <si>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</si>
  <si>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</si>
  <si>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</si>
  <si>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</si>
  <si>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</si>
  <si>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</si>
  <si>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</si>
  <si>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</si>
  <si>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</si>
  <si>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</si>
  <si>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</si>
  <si>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</si>
  <si>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</si>
  <si>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</si>
  <si>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</si>
  <si>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</si>
  <si>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</si>
  <si>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</si>
  <si>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</si>
  <si>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</si>
  <si>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</si>
  <si>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</si>
  <si>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</si>
  <si>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</si>
  <si>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</si>
  <si>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</si>
  <si>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</si>
  <si>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</si>
  <si>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</si>
  <si>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</si>
  <si>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</si>
  <si>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</si>
  <si>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</si>
  <si>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</si>
  <si>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</si>
  <si>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</si>
  <si>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</si>
  <si>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</si>
  <si>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</si>
  <si>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</si>
  <si>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</si>
  <si>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</si>
  <si>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</si>
  <si>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</si>
  <si>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</si>
  <si>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</si>
  <si>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</si>
  <si>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</si>
  <si>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</si>
  <si>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</si>
  <si>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</si>
  <si>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</si>
  <si>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</si>
  <si>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</si>
  <si>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</si>
  <si>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</si>
  <si>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</si>
  <si>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</si>
  <si>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</si>
  <si>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</si>
  <si>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</si>
  <si>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</si>
  <si>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</si>
  <si>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</si>
  <si>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</si>
  <si>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</si>
  <si>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</si>
  <si>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</si>
  <si>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</si>
  <si>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</si>
  <si>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</si>
  <si>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</si>
  <si>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</si>
  <si>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</si>
  <si>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</si>
  <si>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</si>
  <si>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</si>
  <si>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</si>
  <si>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</si>
  <si>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</si>
  <si>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</si>
  <si>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</si>
  <si>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</si>
  <si>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</si>
  <si>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</si>
  <si>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</si>
  <si>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</si>
  <si>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</si>
  <si>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</si>
  <si>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</si>
  <si>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</si>
  <si>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</si>
  <si>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</si>
  <si>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</si>
  <si>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</si>
  <si>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</si>
  <si>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</si>
  <si>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</si>
  <si>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</si>
  <si>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</si>
  <si>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</si>
  <si>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</si>
  <si>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</si>
  <si>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</si>
  <si>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</si>
  <si>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</si>
  <si>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</si>
  <si>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</si>
  <si>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</si>
  <si>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</si>
  <si>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</si>
  <si>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</si>
  <si>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</si>
  <si>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</si>
  <si>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</si>
  <si>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</si>
  <si>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</si>
  <si>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</si>
  <si>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</si>
  <si>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</si>
  <si>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</si>
  <si>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</si>
  <si>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</si>
  <si>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</si>
  <si>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</si>
  <si>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</si>
  <si>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</si>
  <si>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</si>
  <si>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</si>
  <si>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</si>
  <si>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</si>
  <si>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</si>
  <si>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</si>
  <si>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</si>
  <si>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</si>
  <si>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</si>
  <si>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</si>
  <si>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</si>
  <si>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</si>
  <si>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</si>
  <si>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</si>
  <si>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</si>
  <si>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</si>
  <si>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</si>
  <si>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</si>
  <si>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</si>
  <si>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</si>
  <si>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</si>
  <si>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</si>
  <si>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</si>
  <si>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</si>
  <si>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</si>
  <si>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</si>
  <si>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</si>
  <si>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</si>
  <si>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</si>
  <si>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</si>
  <si>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</si>
  <si>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</si>
  <si>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</si>
  <si>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</si>
  <si>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</si>
  <si>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</si>
  <si>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</si>
  <si>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</si>
  <si>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</si>
  <si>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</si>
  <si>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</si>
  <si>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</si>
  <si>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</si>
  <si>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</si>
  <si>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</si>
  <si>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</si>
  <si>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</si>
  <si>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</si>
  <si>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</si>
  <si>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</si>
  <si>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</si>
  <si>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</si>
  <si>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</si>
  <si>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</si>
  <si>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</si>
  <si>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</si>
  <si>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</si>
  <si>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</si>
  <si>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</si>
  <si>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</si>
  <si>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</si>
  <si>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</si>
  <si>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</si>
  <si>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</si>
  <si>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</si>
  <si>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</si>
  <si>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</si>
  <si>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</si>
  <si>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</si>
  <si>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</si>
  <si>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</si>
  <si>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</si>
  <si>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</si>
  <si>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</si>
  <si>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</si>
  <si>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</si>
  <si>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</si>
  <si>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</si>
  <si>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</si>
  <si>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</si>
  <si>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</si>
  <si>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</si>
  <si>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</si>
  <si>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</si>
  <si>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</si>
  <si>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</si>
  <si>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</si>
  <si>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</si>
  <si>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</si>
  <si>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</si>
  <si>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</si>
  <si>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</si>
  <si>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</si>
  <si>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</si>
  <si>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</si>
  <si>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</si>
  <si>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</si>
  <si>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</si>
  <si>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</si>
  <si>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</si>
  <si>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</si>
  <si>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</si>
  <si>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</si>
  <si>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</si>
  <si>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</si>
  <si>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</si>
  <si>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</si>
  <si>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</si>
  <si>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</si>
  <si>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</si>
  <si>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</si>
  <si>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</si>
  <si>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</si>
  <si>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</si>
  <si>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</si>
  <si>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</si>
  <si>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</si>
  <si>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</si>
  <si>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</si>
  <si>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</si>
  <si>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</si>
  <si>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</si>
  <si>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</si>
  <si>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</si>
  <si>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</si>
  <si>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</si>
  <si>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</si>
  <si>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</si>
  <si>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</si>
  <si>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</si>
  <si>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</si>
  <si>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</si>
  <si>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</si>
  <si>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</si>
  <si>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</si>
  <si>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</si>
  <si>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</si>
  <si>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</si>
  <si>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</si>
  <si>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</si>
  <si>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</si>
  <si>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</si>
  <si>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</si>
  <si>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</si>
  <si>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</si>
  <si>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</si>
  <si>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</si>
  <si>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</si>
  <si>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</si>
  <si>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</si>
  <si>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</si>
  <si>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</si>
  <si>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</si>
  <si>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</si>
  <si>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</si>
  <si>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</si>
  <si>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</si>
  <si>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</si>
  <si>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</si>
  <si>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</si>
  <si>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</si>
  <si>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</si>
  <si>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</si>
  <si>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</si>
  <si>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</si>
  <si>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</si>
  <si>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</si>
  <si>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</si>
  <si>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</si>
  <si>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</si>
  <si>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</si>
  <si>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</si>
  <si>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</si>
  <si>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</si>
  <si>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</si>
  <si>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</si>
  <si>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</si>
  <si>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</si>
  <si>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</si>
  <si>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</si>
  <si>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</si>
  <si>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</si>
  <si>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</si>
  <si>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</si>
  <si>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</si>
  <si>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</si>
  <si>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</si>
  <si>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</si>
  <si>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</si>
  <si>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</si>
  <si>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</si>
  <si>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</si>
  <si>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</si>
  <si>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</si>
  <si>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</si>
  <si>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</si>
  <si>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</si>
  <si>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</si>
  <si>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</si>
  <si>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</si>
  <si>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</si>
  <si>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</si>
  <si>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</si>
  <si>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</si>
  <si>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</si>
  <si>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</si>
  <si>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</si>
  <si>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</si>
  <si>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</si>
  <si>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</si>
  <si>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</si>
  <si>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</si>
  <si>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</si>
  <si>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</si>
  <si>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</si>
  <si>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</si>
  <si>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</si>
  <si>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</si>
  <si>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</si>
  <si>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</si>
  <si>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</si>
  <si>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</si>
  <si>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</si>
  <si>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</si>
  <si>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</si>
  <si>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</si>
  <si>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</si>
  <si>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</si>
  <si>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</si>
  <si>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</si>
  <si>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</si>
  <si>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</si>
  <si>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</si>
  <si>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</si>
  <si>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</si>
  <si>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</si>
  <si>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</si>
  <si>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</si>
  <si>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</si>
  <si>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</si>
  <si>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</si>
  <si>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</si>
  <si>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</si>
  <si>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</si>
  <si>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</si>
  <si>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</si>
  <si>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</si>
  <si>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</si>
  <si>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</si>
  <si>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</si>
  <si>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</si>
  <si>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</si>
  <si>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</si>
  <si>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</si>
  <si>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</si>
  <si>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</si>
  <si>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</si>
  <si>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</si>
  <si>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</si>
  <si>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</si>
  <si>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</si>
  <si>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</si>
  <si>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</si>
  <si>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</si>
  <si>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</si>
  <si>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</si>
  <si>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</si>
  <si>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</si>
  <si>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</si>
  <si>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</si>
  <si>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</si>
  <si>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</si>
  <si>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</si>
  <si>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</si>
  <si>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</si>
  <si>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</si>
  <si>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</si>
  <si>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</si>
  <si>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</si>
  <si>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</si>
  <si>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</si>
  <si>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</si>
  <si>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</si>
  <si>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</si>
  <si>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</si>
  <si>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</si>
  <si>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</si>
  <si>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</si>
  <si>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</si>
  <si>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</si>
  <si>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</si>
  <si>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</si>
  <si>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</si>
  <si>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</si>
  <si>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</si>
  <si>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</si>
  <si>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</si>
  <si>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</si>
  <si>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</si>
  <si>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</si>
  <si>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</si>
  <si>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</si>
  <si>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</si>
  <si>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</si>
  <si>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</si>
  <si>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</si>
  <si>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</si>
  <si>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</si>
  <si>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</si>
  <si>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</si>
  <si>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</si>
  <si>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</si>
  <si>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</si>
  <si>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</si>
  <si>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</si>
  <si>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</si>
  <si>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</si>
  <si>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</si>
  <si>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</si>
  <si>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</si>
  <si>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</si>
  <si>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</si>
  <si>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</si>
  <si>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</si>
  <si>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</si>
  <si>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</si>
  <si>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</si>
  <si>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</si>
  <si>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</si>
  <si>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</si>
  <si>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</si>
  <si>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</si>
  <si>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</si>
  <si>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</si>
  <si>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</si>
  <si>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</si>
  <si>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</si>
  <si>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</si>
  <si>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</si>
  <si>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</si>
  <si>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</si>
  <si>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</si>
  <si>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</si>
  <si>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</si>
  <si>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</si>
  <si>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</si>
  <si>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</si>
  <si>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</si>
  <si>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</si>
  <si>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</si>
  <si>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</si>
  <si>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</si>
  <si>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</si>
  <si>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</si>
  <si>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</si>
  <si>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</si>
  <si>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</si>
  <si>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</si>
  <si>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</si>
  <si>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</si>
  <si>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</si>
  <si>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</si>
  <si>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</si>
  <si>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</si>
  <si>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</si>
  <si>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</si>
  <si>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</si>
  <si>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</si>
  <si>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</si>
  <si>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</si>
  <si>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</si>
  <si>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</si>
  <si>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</si>
  <si>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</si>
  <si>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</si>
  <si>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</si>
  <si>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</si>
  <si>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</si>
  <si>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</si>
  <si>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</si>
  <si>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</si>
  <si>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</si>
  <si>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</si>
  <si>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</si>
  <si>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</si>
  <si>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</si>
  <si>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</si>
  <si>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</si>
  <si>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</si>
  <si>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</si>
  <si>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</si>
  <si>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</si>
  <si>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</si>
  <si>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</si>
  <si>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</si>
  <si>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</si>
  <si>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</si>
  <si>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</si>
  <si>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</si>
  <si>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</si>
  <si>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</si>
  <si>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</si>
  <si>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</si>
  <si>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</si>
  <si>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</si>
  <si>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</si>
  <si>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</si>
  <si>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</si>
  <si>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</si>
  <si>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</si>
  <si>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</si>
  <si>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</si>
  <si>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</si>
  <si>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</si>
  <si>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</si>
  <si>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</si>
  <si>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</si>
  <si>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</si>
  <si>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</si>
  <si>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</si>
  <si>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</si>
  <si>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</si>
  <si>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</si>
  <si>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</si>
  <si>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</si>
  <si>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</si>
  <si>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</si>
  <si>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</si>
  <si>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</si>
  <si>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</si>
  <si>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</si>
  <si>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</si>
  <si>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</si>
  <si>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</si>
  <si>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</si>
  <si>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</si>
  <si>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</si>
  <si>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</si>
  <si>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</si>
  <si>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</si>
  <si>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</si>
  <si>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</si>
  <si>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</si>
  <si>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</si>
  <si>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</si>
  <si>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</si>
  <si>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</si>
  <si>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</si>
  <si>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</si>
  <si>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</si>
  <si>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</si>
  <si>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</si>
  <si>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</si>
  <si>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</si>
  <si>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</si>
  <si>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</si>
  <si>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</si>
  <si>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</si>
  <si>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</si>
  <si>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</si>
  <si>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</si>
  <si>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</si>
  <si>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</si>
  <si>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</si>
  <si>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</si>
  <si>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</si>
  <si>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</si>
  <si>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</si>
  <si>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</si>
  <si>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</si>
  <si>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</si>
  <si>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</si>
  <si>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</si>
  <si>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</si>
  <si>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</si>
  <si>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</si>
  <si>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</si>
  <si>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</si>
  <si>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</si>
  <si>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</si>
  <si>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</si>
  <si>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</si>
  <si>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</si>
  <si>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</si>
  <si>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</si>
  <si>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</si>
  <si>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</si>
  <si>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</si>
  <si>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</si>
  <si>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</si>
  <si>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</si>
  <si>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</si>
  <si>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</si>
  <si>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</si>
  <si>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</si>
  <si>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</si>
  <si>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</si>
  <si>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</si>
  <si>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</si>
  <si>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</si>
  <si>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</si>
  <si>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</si>
  <si>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</si>
  <si>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</si>
  <si>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</si>
  <si>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</si>
  <si>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</si>
  <si>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</si>
  <si>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</si>
  <si>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</si>
  <si>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</si>
  <si>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</si>
  <si>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</si>
  <si>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</si>
  <si>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</si>
  <si>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</si>
  <si>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</si>
  <si>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</si>
  <si>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</si>
  <si>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</si>
  <si>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</si>
  <si>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</si>
  <si>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</si>
  <si>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</si>
  <si>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</si>
  <si>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</si>
  <si>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</si>
  <si>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</si>
  <si>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</si>
  <si>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</si>
  <si>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</si>
  <si>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</si>
  <si>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</si>
  <si>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</si>
  <si>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</si>
  <si>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</si>
  <si>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</si>
  <si>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</si>
  <si>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</si>
  <si>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</si>
  <si>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</si>
  <si>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</si>
  <si>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</si>
  <si>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</si>
  <si>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</si>
  <si>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</si>
  <si>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</si>
  <si>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</si>
  <si>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</si>
  <si>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</si>
  <si>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</si>
  <si>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</si>
  <si>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</si>
  <si>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</si>
  <si>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</si>
  <si>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</si>
  <si>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</si>
  <si>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</si>
  <si>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</si>
  <si>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</si>
  <si>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</si>
  <si>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</si>
  <si>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</si>
  <si>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</si>
  <si>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</si>
  <si>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</si>
  <si>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</si>
  <si>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</si>
  <si>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</si>
  <si>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</si>
  <si>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</si>
  <si>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</si>
  <si>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</si>
  <si>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</si>
  <si>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</si>
  <si>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</si>
  <si>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</si>
  <si>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</si>
  <si>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</si>
  <si>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</si>
  <si>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</si>
  <si>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</si>
  <si>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</si>
  <si>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</si>
  <si>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</si>
  <si>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</si>
  <si>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</si>
  <si>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</si>
  <si>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</si>
  <si>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</si>
  <si>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</si>
  <si>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</si>
  <si>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</si>
  <si>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</si>
  <si>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</si>
  <si>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</si>
  <si>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</si>
  <si>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</si>
  <si>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</si>
  <si>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</si>
  <si>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</si>
  <si>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</si>
  <si>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</si>
  <si>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</si>
  <si>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</si>
  <si>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</si>
  <si>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</si>
  <si>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</si>
  <si>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</si>
  <si>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</si>
  <si>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</si>
  <si>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</si>
  <si>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</si>
  <si>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</si>
  <si>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</si>
  <si>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</si>
  <si>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</si>
  <si>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</si>
  <si>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</si>
  <si>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</si>
  <si>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</si>
  <si>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</si>
  <si>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</si>
  <si>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</si>
  <si>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</si>
  <si>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</si>
  <si>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</si>
  <si>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</si>
  <si>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</si>
  <si>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</si>
  <si>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</si>
  <si>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</si>
  <si>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</si>
  <si>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</si>
  <si>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</si>
  <si>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</si>
  <si>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</si>
  <si>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</si>
  <si>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</si>
  <si>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</si>
  <si>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</si>
  <si>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</si>
  <si>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</si>
  <si>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</si>
  <si>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</si>
  <si>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</si>
  <si>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</si>
  <si>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</si>
  <si>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</si>
  <si>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</si>
  <si>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</si>
  <si>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</si>
  <si>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</si>
  <si>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</si>
  <si>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</si>
  <si>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</si>
  <si>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</si>
  <si>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</si>
  <si>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</si>
  <si>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</si>
  <si>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</si>
  <si>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</si>
  <si>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</si>
  <si>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</si>
  <si>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</si>
  <si>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</si>
  <si>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</si>
  <si>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</si>
  <si>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</si>
  <si>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</si>
  <si>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</si>
  <si>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</si>
  <si>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</si>
  <si>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</si>
  <si>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</si>
  <si>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</si>
  <si>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</si>
  <si>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</si>
  <si>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</si>
  <si>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</si>
  <si>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</si>
  <si>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</si>
  <si>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</si>
  <si>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</si>
  <si>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</si>
  <si>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</si>
  <si>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</si>
  <si>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</si>
  <si>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</si>
  <si>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</si>
  <si>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</si>
  <si>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</si>
  <si>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</si>
  <si>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</si>
  <si>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</si>
  <si>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</si>
  <si>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</si>
  <si>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</si>
  <si>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</si>
  <si>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</si>
  <si>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</si>
  <si>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</si>
  <si>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</si>
  <si>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</si>
  <si>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</si>
  <si>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</si>
  <si>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</si>
  <si>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</si>
  <si>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</si>
  <si>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</si>
  <si>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</si>
  <si>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</si>
  <si>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</si>
  <si>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</si>
  <si>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</si>
  <si>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</si>
  <si>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</si>
  <si>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</si>
  <si>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</si>
  <si>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</si>
  <si>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</si>
  <si>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</si>
  <si>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</si>
  <si>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</si>
  <si>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</si>
  <si>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</si>
  <si>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</si>
  <si>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</si>
  <si>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</si>
  <si>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</si>
  <si>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</si>
  <si>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</si>
  <si>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</si>
  <si>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</si>
  <si>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</si>
  <si>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</si>
  <si>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</si>
  <si>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</si>
  <si>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</si>
  <si>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</si>
  <si>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</si>
  <si>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</si>
  <si>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</si>
  <si>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</si>
  <si>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</si>
  <si>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</si>
  <si>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</si>
  <si>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</si>
  <si>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</si>
  <si>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</si>
  <si>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</si>
  <si>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</si>
  <si>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</si>
  <si>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</si>
  <si>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</si>
  <si>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</si>
  <si>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</si>
  <si>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</si>
  <si>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</si>
  <si>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</si>
  <si>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</si>
  <si>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</si>
  <si>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</si>
  <si>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</si>
  <si>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</si>
  <si>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</si>
  <si>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</si>
  <si>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</si>
  <si>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</si>
  <si>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</si>
  <si>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</si>
  <si>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</si>
  <si>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</si>
  <si>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</si>
  <si>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</si>
  <si>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</si>
  <si>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</si>
  <si>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</si>
  <si>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</si>
  <si>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</si>
  <si>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</si>
  <si>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</si>
  <si>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</si>
  <si>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</si>
  <si>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</si>
  <si>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</si>
  <si>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</si>
  <si>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</si>
  <si>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</si>
  <si>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</si>
  <si>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</si>
  <si>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</si>
  <si>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</si>
  <si>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</si>
  <si>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</si>
  <si>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</si>
  <si>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</si>
  <si>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</si>
  <si>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</si>
  <si>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</si>
  <si>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</si>
  <si>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</si>
  <si>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</si>
  <si>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</si>
  <si>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</si>
  <si>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</si>
  <si>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</si>
  <si>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</si>
  <si>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</si>
  <si>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</si>
  <si>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</si>
  <si>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</si>
  <si>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</si>
  <si>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</si>
  <si>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</si>
  <si>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</si>
  <si>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</si>
  <si>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</si>
  <si>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</si>
  <si>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</si>
  <si>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</si>
  <si>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</si>
  <si>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</si>
  <si>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</si>
  <si>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</si>
  <si>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</si>
  <si>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</si>
  <si>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</si>
  <si>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</si>
  <si>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</si>
  <si>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</si>
  <si>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</si>
  <si>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</si>
  <si>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</si>
  <si>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</si>
  <si>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</si>
  <si>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</si>
  <si>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</si>
  <si>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</si>
  <si>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</si>
  <si>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</si>
  <si>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</si>
  <si>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</si>
  <si>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</si>
  <si>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</si>
  <si>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</si>
  <si>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</si>
  <si>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</si>
  <si>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</si>
  <si>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</si>
  <si>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</si>
  <si>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</si>
  <si>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</si>
  <si>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</si>
  <si>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</si>
  <si>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</si>
  <si>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</si>
  <si>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</si>
  <si>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</si>
  <si>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</si>
  <si>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</si>
  <si>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</si>
  <si>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</si>
  <si>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</si>
  <si>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</si>
  <si>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</si>
  <si>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</si>
  <si>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</si>
  <si>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</si>
  <si>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</si>
  <si>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</si>
  <si>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</si>
  <si>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</si>
  <si>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</si>
  <si>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</si>
  <si>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</si>
  <si>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</si>
  <si>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</si>
  <si>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</si>
  <si>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</si>
  <si>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</si>
  <si>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</si>
  <si>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</si>
  <si>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</si>
  <si>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</si>
  <si>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</si>
  <si>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</si>
  <si>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</si>
  <si>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</si>
  <si>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</si>
  <si>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</si>
  <si>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</si>
  <si>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</si>
  <si>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</si>
  <si>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</si>
  <si>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</si>
  <si>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</si>
  <si>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</si>
  <si>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</si>
  <si>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</si>
  <si>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</si>
  <si>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</si>
  <si>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</si>
  <si>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</si>
  <si>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</si>
  <si>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</si>
  <si>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</si>
  <si>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</si>
  <si>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</si>
  <si>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</si>
  <si>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</si>
  <si>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</si>
  <si>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</si>
  <si>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</si>
  <si>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</si>
  <si>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</si>
  <si>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</si>
  <si>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</si>
  <si>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</si>
  <si>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</si>
  <si>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</si>
  <si>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</si>
  <si>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</si>
  <si>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</si>
  <si>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</si>
  <si>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</si>
  <si>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</si>
  <si>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</si>
  <si>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</si>
  <si>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</si>
  <si>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</si>
  <si>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</si>
  <si>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</si>
  <si>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</si>
  <si>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</si>
  <si>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</si>
  <si>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</si>
  <si>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</si>
  <si>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</si>
  <si>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</si>
  <si>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</si>
  <si>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</si>
  <si>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</si>
  <si>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</si>
  <si>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</si>
  <si>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</si>
  <si>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</si>
  <si>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</si>
  <si>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</si>
  <si>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</si>
  <si>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</si>
  <si>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</si>
  <si>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</si>
  <si>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</si>
  <si>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</si>
  <si>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</si>
  <si>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</si>
  <si>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</si>
  <si>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</si>
  <si>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</si>
  <si>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</si>
  <si>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</si>
  <si>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</si>
  <si>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</si>
  <si>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</si>
  <si>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</si>
  <si>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</si>
  <si>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</si>
  <si>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</si>
  <si>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</si>
  <si>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</si>
  <si>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</si>
  <si>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</si>
  <si>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</si>
  <si>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</si>
  <si>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</si>
  <si>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</si>
  <si>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</si>
  <si>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</si>
  <si>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</si>
  <si>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</si>
  <si>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</si>
  <si>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</si>
  <si>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</si>
  <si>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</si>
  <si>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</si>
  <si>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</si>
  <si>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</si>
  <si>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</si>
  <si>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</si>
  <si>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</si>
  <si>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</si>
  <si>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</si>
  <si>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</si>
  <si>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</si>
  <si>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</si>
  <si>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</si>
  <si>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</si>
  <si>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</si>
  <si>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</si>
  <si>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</si>
  <si>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</si>
  <si>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</si>
  <si>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</si>
  <si>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</si>
  <si>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</si>
  <si>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</si>
  <si>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</si>
  <si>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</si>
  <si>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</si>
  <si>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</si>
  <si>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</si>
  <si>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</si>
  <si>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</si>
  <si>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</si>
  <si>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</si>
  <si>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</si>
  <si>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</si>
  <si>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</si>
  <si>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</si>
  <si>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</si>
  <si>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</si>
  <si>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</si>
  <si>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</si>
  <si>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</si>
  <si>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</si>
  <si>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</si>
  <si>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</si>
  <si>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</si>
  <si>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</si>
  <si>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</si>
  <si>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</si>
  <si>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</si>
  <si>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</si>
  <si>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</si>
  <si>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</si>
  <si>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</si>
  <si>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</si>
  <si>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</si>
  <si>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</si>
  <si>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</si>
  <si>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</si>
  <si>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</si>
  <si>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</si>
  <si>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</si>
  <si>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</si>
  <si>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</si>
  <si>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</si>
  <si>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</si>
  <si>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</si>
  <si>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</si>
  <si>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</si>
  <si>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</si>
  <si>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</si>
  <si>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</si>
  <si>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</si>
  <si>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</si>
  <si>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</si>
  <si>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</si>
  <si>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</si>
  <si>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</si>
  <si>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</si>
  <si>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</si>
  <si>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</si>
  <si>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</si>
  <si>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</si>
  <si>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</si>
  <si>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</si>
  <si>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</si>
  <si>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</si>
  <si>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</si>
  <si>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</si>
  <si>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</si>
  <si>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</si>
  <si>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</si>
  <si>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</si>
  <si>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</si>
  <si>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</si>
  <si>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</si>
  <si>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</si>
  <si>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</si>
  <si>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</si>
  <si>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</si>
  <si>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</si>
  <si>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</si>
  <si>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</si>
  <si>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</si>
  <si>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</si>
  <si>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</si>
  <si>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</si>
  <si>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</si>
  <si>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</si>
  <si>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</si>
  <si>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</si>
  <si>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</si>
  <si>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</si>
  <si>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</si>
  <si>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</si>
  <si>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</si>
  <si>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</si>
  <si>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</si>
  <si>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</si>
  <si>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</si>
  <si>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</si>
  <si>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</si>
  <si>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</si>
  <si>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</si>
  <si>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</si>
  <si>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</si>
  <si>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</si>
  <si>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</si>
  <si>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</si>
  <si>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</si>
  <si>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</si>
  <si>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</si>
  <si>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</si>
  <si>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</si>
  <si>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</si>
  <si>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</si>
  <si>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</si>
  <si>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</si>
  <si>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</si>
  <si>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</si>
  <si>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</si>
  <si>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</si>
  <si>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</si>
  <si>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</si>
  <si>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</si>
  <si>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</si>
  <si>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</si>
  <si>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</si>
  <si>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</si>
  <si>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</si>
  <si>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</si>
  <si>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</si>
  <si>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</si>
  <si>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</si>
  <si>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</si>
  <si>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</si>
  <si>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</si>
  <si>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</si>
  <si>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</si>
  <si>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</si>
  <si>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</si>
  <si>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</si>
  <si>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</si>
  <si>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</si>
  <si>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</si>
  <si>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</si>
  <si>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</si>
  <si>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</si>
  <si>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</si>
  <si>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</si>
  <si>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</si>
  <si>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</si>
  <si>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</si>
  <si>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</si>
  <si>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</si>
  <si>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</si>
  <si>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</si>
  <si>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</si>
  <si>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</si>
  <si>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</si>
  <si>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</si>
  <si>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</si>
  <si>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</si>
  <si>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</si>
  <si>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</si>
  <si>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</si>
  <si>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</si>
  <si>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</si>
  <si>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</si>
  <si>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</si>
  <si>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</si>
  <si>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</si>
  <si>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</si>
  <si>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</si>
  <si>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</si>
  <si>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</si>
  <si>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</si>
  <si>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</si>
  <si>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</si>
  <si>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</si>
  <si>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</si>
  <si>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</si>
  <si>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</si>
  <si>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</si>
  <si>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</si>
  <si>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</si>
  <si>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</si>
  <si>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</si>
  <si>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</si>
  <si>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</si>
  <si>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</si>
  <si>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</si>
  <si>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</si>
  <si>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</si>
  <si>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</si>
  <si>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</si>
  <si>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</si>
  <si>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</si>
  <si>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</si>
  <si>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</si>
  <si>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</si>
  <si>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</si>
  <si>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</si>
  <si>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</si>
  <si>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</si>
  <si>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</si>
  <si>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</si>
  <si>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</si>
  <si>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</si>
  <si>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</si>
  <si>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</si>
  <si>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</si>
  <si>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</si>
  <si>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</si>
  <si>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</si>
  <si>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</si>
  <si>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</si>
  <si>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</si>
  <si>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</si>
  <si>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</si>
  <si>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</si>
  <si>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</si>
  <si>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</si>
  <si>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</si>
  <si>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</si>
  <si>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</si>
  <si>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</si>
  <si>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</si>
  <si>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</si>
  <si>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</si>
  <si>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</si>
  <si>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</si>
  <si>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</si>
  <si>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</si>
  <si>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</si>
  <si>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</si>
  <si>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</si>
  <si>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</si>
  <si>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</si>
  <si>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</si>
  <si>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</si>
  <si>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</si>
  <si>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</si>
  <si>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</si>
  <si>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</si>
  <si>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</si>
  <si>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</si>
  <si>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</si>
  <si>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</si>
  <si>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</si>
  <si>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</si>
  <si>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</si>
  <si>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</si>
  <si>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</si>
  <si>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</si>
  <si>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</si>
  <si>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</si>
  <si>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</si>
  <si>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</si>
  <si>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</si>
  <si>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</si>
  <si>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</si>
  <si>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</si>
  <si>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</si>
  <si>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</si>
  <si>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</si>
  <si>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</si>
  <si>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</si>
  <si>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</si>
  <si>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</si>
  <si>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</si>
  <si>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</si>
  <si>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</si>
  <si>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</si>
  <si>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</si>
  <si>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</si>
  <si>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</si>
  <si>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</si>
  <si>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</si>
  <si>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</si>
  <si>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</si>
  <si>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</si>
  <si>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</si>
  <si>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</si>
  <si>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</si>
  <si>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</si>
  <si>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</si>
  <si>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</si>
  <si>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</si>
  <si>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</si>
  <si>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</si>
  <si>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</si>
  <si>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</si>
  <si>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</si>
  <si>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</si>
  <si>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</si>
  <si>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</si>
  <si>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</si>
  <si>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</si>
  <si>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</si>
  <si>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</si>
  <si>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</si>
  <si>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</si>
  <si>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</si>
  <si>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</si>
  <si>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</si>
  <si>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</si>
  <si>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</si>
  <si>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</si>
  <si>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</si>
  <si>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</si>
  <si>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</si>
  <si>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</si>
  <si>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</si>
  <si>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</si>
  <si>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</si>
  <si>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</si>
  <si>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</si>
  <si>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</si>
  <si>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</si>
  <si>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</si>
  <si>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</si>
  <si>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</si>
  <si>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</si>
  <si>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</si>
  <si>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</si>
  <si>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</si>
  <si>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</si>
  <si>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</si>
  <si>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</si>
  <si>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</si>
  <si>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</si>
  <si>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</si>
  <si>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</si>
  <si>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</si>
  <si>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</si>
  <si>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</si>
  <si>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</si>
  <si>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</si>
  <si>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</si>
  <si>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</si>
  <si>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</si>
  <si>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</si>
  <si>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</si>
  <si>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</si>
  <si>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</si>
  <si>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</si>
  <si>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</si>
  <si>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</si>
  <si>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</si>
  <si>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</si>
  <si>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</si>
  <si>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</si>
  <si>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</si>
  <si>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</si>
  <si>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</si>
  <si>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</si>
  <si>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</si>
  <si>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</si>
  <si>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</si>
  <si>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</si>
  <si>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</si>
  <si>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</si>
  <si>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</si>
  <si>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</si>
  <si>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</si>
  <si>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</si>
  <si>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</si>
  <si>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</si>
  <si>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</si>
  <si>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</si>
  <si>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</si>
  <si>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</si>
  <si>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</si>
  <si>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</si>
  <si>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</si>
  <si>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</si>
  <si>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</si>
  <si>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</si>
  <si>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</si>
  <si>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</si>
  <si>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</si>
  <si>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</si>
  <si>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</si>
  <si>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</si>
  <si>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</si>
  <si>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</si>
  <si>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</si>
  <si>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</si>
  <si>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</si>
  <si>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</si>
  <si>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</si>
  <si>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</si>
  <si>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</si>
  <si>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</si>
  <si>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</si>
  <si>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</si>
  <si>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</si>
  <si>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</si>
  <si>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</si>
  <si>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</si>
  <si>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</si>
  <si>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</si>
  <si>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</si>
  <si>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</si>
  <si>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</si>
  <si>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</si>
  <si>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</si>
  <si>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</si>
  <si>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</si>
  <si>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</si>
  <si>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</si>
  <si>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</si>
  <si>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</si>
  <si>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</si>
  <si>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</si>
  <si>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</si>
  <si>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</si>
  <si>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</si>
  <si>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</si>
  <si>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</si>
  <si>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</si>
  <si>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</si>
  <si>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</si>
  <si>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</si>
  <si>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</si>
  <si>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</si>
  <si>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</si>
  <si>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</si>
  <si>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</si>
  <si>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</si>
  <si>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</si>
  <si>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</si>
  <si>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</si>
  <si>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</si>
  <si>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</si>
  <si>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</si>
  <si>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</si>
  <si>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</si>
  <si>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</si>
  <si>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</si>
  <si>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</si>
  <si>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</si>
  <si>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</si>
  <si>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</si>
  <si>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</si>
  <si>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</si>
  <si>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</si>
  <si>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</si>
  <si>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</si>
  <si>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</si>
  <si>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</si>
  <si>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</si>
  <si>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</si>
  <si>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</si>
  <si>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</si>
  <si>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</si>
  <si>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</si>
  <si>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</si>
  <si>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</si>
  <si>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</si>
  <si>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</si>
  <si>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</si>
  <si>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</si>
  <si>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</si>
  <si>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</si>
  <si>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</si>
  <si>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</si>
  <si>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</si>
  <si>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</si>
  <si>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</si>
  <si>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</si>
  <si>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</si>
  <si>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</si>
  <si>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</si>
  <si>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</si>
  <si>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</si>
  <si>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</si>
  <si>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</si>
  <si>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</si>
  <si>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</si>
  <si>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</si>
  <si>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</si>
  <si>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</si>
  <si>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</si>
  <si>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</si>
  <si>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</si>
  <si>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</si>
  <si>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</si>
  <si>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</si>
  <si>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</si>
  <si>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</si>
  <si>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</si>
  <si>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</si>
  <si>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</si>
  <si>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</si>
  <si>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</si>
  <si>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</si>
  <si>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</si>
  <si>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</si>
  <si>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</si>
  <si>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</si>
  <si>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</si>
  <si>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</si>
  <si>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</si>
  <si>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</si>
  <si>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</si>
  <si>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</si>
  <si>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</si>
  <si>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</si>
  <si>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</si>
  <si>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</si>
  <si>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</si>
  <si>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</si>
  <si>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</si>
  <si>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</si>
  <si>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</si>
  <si>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</si>
  <si>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</si>
  <si>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</si>
  <si>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</si>
  <si>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</si>
  <si>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</si>
  <si>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</si>
  <si>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</si>
  <si>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</si>
  <si>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</si>
  <si>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</si>
  <si>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</si>
  <si>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</si>
  <si>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</si>
  <si>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</si>
  <si>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</si>
  <si>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</si>
  <si>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</si>
  <si>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</si>
  <si>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</si>
  <si>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</si>
  <si>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</si>
  <si>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</si>
  <si>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</si>
  <si>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</si>
  <si>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</si>
  <si>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</si>
  <si>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</si>
  <si>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</si>
  <si>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</si>
  <si>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</si>
  <si>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</si>
  <si>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</si>
  <si>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</si>
  <si>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</si>
  <si>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</si>
  <si>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</si>
  <si>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</si>
  <si>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</si>
  <si>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</si>
  <si>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</si>
  <si>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</si>
  <si>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</si>
  <si>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</si>
  <si>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</si>
  <si>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</si>
  <si>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</si>
  <si>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</si>
  <si>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</si>
  <si>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</si>
  <si>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</si>
  <si>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</si>
  <si>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</si>
  <si>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</si>
  <si>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</si>
  <si>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</si>
  <si>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</si>
  <si>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</si>
  <si>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</si>
  <si>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</si>
  <si>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</si>
  <si>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</si>
  <si>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</si>
  <si>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</si>
  <si>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</si>
  <si>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</si>
  <si>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</si>
  <si>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</si>
  <si>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</si>
  <si>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</si>
  <si>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</si>
  <si>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</si>
  <si>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</si>
  <si>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</si>
  <si>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</si>
  <si>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</si>
  <si>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</si>
  <si>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</si>
  <si>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</si>
  <si>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</si>
  <si>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</si>
  <si>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</si>
  <si>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</si>
  <si>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</si>
  <si>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</si>
  <si>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</si>
  <si>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</si>
  <si>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</si>
  <si>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</si>
  <si>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</si>
  <si>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</si>
  <si>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</si>
  <si>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</si>
  <si>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</si>
  <si>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</si>
  <si>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</si>
  <si>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</si>
  <si>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</si>
  <si>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</si>
  <si>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</si>
  <si>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</si>
  <si>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</si>
  <si>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</si>
  <si>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</si>
  <si>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</si>
  <si>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</si>
  <si>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</si>
  <si>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</si>
  <si>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</si>
  <si>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</si>
  <si>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</si>
  <si>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</si>
  <si>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</si>
  <si>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</si>
  <si>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</si>
  <si>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</si>
  <si>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</si>
  <si>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</si>
  <si>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</si>
  <si>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</si>
  <si>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</si>
  <si>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</si>
  <si>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</si>
  <si>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</si>
  <si>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</si>
  <si>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</si>
  <si>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</si>
  <si>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</si>
  <si>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</si>
  <si>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</si>
  <si>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</si>
  <si>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</si>
  <si>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</si>
  <si>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</si>
  <si>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</si>
  <si>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</si>
  <si>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</si>
  <si>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</si>
  <si>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</si>
  <si>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</si>
  <si>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</si>
  <si>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</si>
  <si>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</si>
  <si>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</si>
  <si>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</si>
  <si>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</si>
  <si>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</si>
  <si>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</si>
  <si>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</si>
  <si>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</si>
  <si>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</si>
  <si>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</si>
  <si>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</si>
  <si>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</si>
  <si>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</si>
  <si>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</si>
  <si>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</si>
  <si>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</si>
  <si>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</si>
  <si>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</si>
  <si>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</si>
  <si>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</si>
  <si>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</si>
  <si>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</si>
  <si>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</si>
  <si>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</si>
  <si>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</si>
  <si>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</si>
  <si>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</si>
  <si>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</si>
  <si>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</si>
  <si>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</si>
  <si>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</si>
  <si>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</si>
  <si>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</si>
  <si>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</si>
  <si>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</si>
  <si>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</si>
  <si>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</si>
  <si>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</si>
  <si>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</si>
  <si>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</si>
  <si>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</si>
  <si>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</si>
  <si>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</si>
  <si>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</si>
  <si>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</si>
  <si>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</si>
  <si>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</si>
  <si>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</si>
  <si>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</si>
  <si>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</si>
  <si>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</si>
  <si>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</si>
  <si>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</si>
  <si>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</si>
  <si>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</si>
  <si>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</si>
  <si>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</si>
  <si>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</si>
  <si>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</si>
  <si>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</si>
  <si>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</si>
  <si>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</si>
  <si>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</si>
  <si>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</si>
  <si>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</si>
  <si>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</si>
  <si>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</si>
  <si>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</si>
  <si>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</si>
  <si>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</si>
  <si>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</si>
  <si>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</si>
  <si>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</si>
  <si>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</si>
  <si>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</si>
  <si>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</si>
  <si>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</si>
  <si>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</si>
  <si>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</si>
  <si>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</si>
  <si>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</si>
  <si>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</si>
  <si>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</si>
  <si>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</si>
  <si>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</si>
  <si>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</si>
  <si>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</si>
  <si>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</si>
  <si>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</si>
  <si>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</si>
  <si>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</si>
  <si>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</si>
  <si>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</si>
  <si>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</si>
  <si>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</si>
  <si>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</si>
  <si>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</si>
  <si>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</si>
  <si>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</si>
  <si>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</si>
  <si>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</si>
  <si>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</si>
  <si>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</si>
  <si>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</si>
  <si>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</si>
  <si>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</si>
  <si>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</si>
  <si>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</si>
  <si>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</si>
  <si>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</si>
  <si>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</si>
  <si>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</si>
  <si>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</si>
  <si>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</si>
  <si>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</si>
  <si>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</si>
  <si>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</si>
  <si>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</si>
  <si>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</si>
  <si>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</si>
  <si>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</si>
  <si>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</si>
  <si>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</si>
  <si>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</si>
  <si>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</si>
  <si>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</si>
  <si>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</si>
  <si>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</si>
  <si>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</si>
  <si>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</si>
  <si>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</si>
  <si>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</si>
  <si>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</si>
  <si>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</si>
  <si>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</si>
  <si>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</si>
  <si>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</si>
  <si>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</si>
  <si>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</si>
  <si>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</si>
  <si>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</si>
  <si>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</si>
  <si>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</si>
  <si>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</si>
  <si>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</si>
  <si>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</si>
  <si>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</si>
  <si>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</si>
  <si>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</si>
  <si>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</si>
  <si>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</si>
  <si>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</si>
  <si>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</si>
  <si>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</si>
  <si>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</si>
  <si>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</si>
  <si>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</si>
  <si>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</si>
  <si>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</si>
  <si>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</si>
  <si>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</si>
  <si>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</si>
  <si>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</si>
  <si>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</si>
  <si>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</si>
  <si>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</si>
  <si>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</si>
  <si>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</si>
  <si>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</si>
  <si>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</si>
  <si>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</si>
  <si>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</si>
  <si>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</si>
  <si>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</si>
  <si>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</si>
  <si>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</si>
  <si>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</si>
  <si>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</si>
  <si>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</si>
  <si>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</si>
  <si>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</si>
  <si>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</si>
  <si>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</si>
  <si>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</si>
  <si>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</si>
  <si>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</si>
  <si>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</si>
  <si>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</si>
  <si>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</si>
  <si>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</si>
  <si>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</si>
  <si>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</si>
  <si>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</si>
  <si>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</si>
  <si>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</si>
  <si>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</si>
  <si>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</si>
  <si>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</si>
  <si>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</si>
  <si>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</si>
  <si>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</si>
  <si>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</si>
  <si>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</si>
  <si>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</si>
  <si>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</si>
  <si>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</si>
  <si>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</si>
  <si>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</si>
  <si>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</si>
  <si>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</si>
  <si>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</si>
  <si>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</si>
  <si>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</si>
  <si>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</si>
  <si>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</si>
  <si>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</si>
  <si>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</si>
  <si>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</si>
  <si>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</si>
  <si>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</si>
  <si>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</si>
  <si>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</si>
  <si>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</si>
  <si>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</si>
  <si>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</si>
  <si>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</si>
  <si>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</si>
  <si>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</si>
  <si>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</si>
  <si>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</si>
  <si>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</si>
  <si>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</si>
  <si>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</si>
  <si>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</si>
  <si>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</si>
  <si>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</si>
  <si>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</si>
  <si>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</si>
  <si>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</si>
  <si>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</si>
  <si>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</si>
  <si>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</si>
  <si>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</si>
  <si>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</si>
  <si>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</si>
  <si>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</si>
  <si>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</si>
  <si>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</si>
  <si>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</si>
  <si>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</si>
  <si>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</si>
  <si>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</si>
  <si>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</si>
  <si>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</si>
  <si>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</si>
  <si>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</si>
  <si>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</si>
  <si>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</si>
  <si>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</si>
  <si>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</si>
  <si>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</si>
  <si>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</si>
  <si>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</si>
  <si>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</si>
  <si>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</si>
  <si>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</si>
  <si>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</si>
  <si>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</si>
  <si>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</si>
  <si>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</si>
  <si>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</si>
  <si>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</si>
  <si>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</si>
  <si>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</si>
  <si>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</si>
  <si>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</si>
  <si>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</si>
  <si>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</si>
  <si>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</si>
  <si>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</si>
  <si>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</si>
  <si>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</si>
  <si>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</si>
  <si>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</si>
  <si>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</si>
  <si>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</si>
  <si>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</si>
  <si>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</si>
  <si>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</si>
  <si>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</si>
  <si>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</si>
  <si>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</si>
  <si>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</si>
  <si>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</si>
  <si>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</si>
  <si>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</si>
  <si>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</si>
  <si>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</si>
  <si>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</si>
  <si>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</si>
  <si>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</si>
  <si>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</si>
  <si>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</si>
  <si>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</si>
  <si>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</si>
  <si>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</si>
  <si>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</si>
  <si>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</si>
  <si>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</si>
  <si>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</si>
  <si>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</si>
  <si>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</si>
  <si>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</si>
  <si>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</si>
  <si>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</si>
  <si>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</si>
  <si>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</si>
  <si>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</si>
  <si>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</si>
  <si>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</si>
  <si>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</si>
  <si>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</si>
  <si>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</si>
  <si>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</si>
  <si>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</si>
  <si>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</si>
  <si>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</si>
  <si>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</si>
  <si>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</si>
  <si>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</si>
  <si>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</si>
  <si>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</si>
  <si>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</si>
  <si>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</si>
  <si>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</si>
  <si>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</si>
  <si>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</si>
  <si>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</si>
  <si>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</si>
  <si>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</si>
  <si>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</si>
  <si>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</si>
  <si>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</si>
  <si>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</si>
  <si>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</si>
  <si>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</si>
  <si>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</si>
  <si>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</si>
  <si>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</si>
  <si>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</si>
  <si>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</si>
  <si>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</si>
  <si>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</si>
  <si>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</si>
  <si>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</si>
  <si>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</si>
  <si>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</si>
  <si>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</si>
  <si>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</si>
  <si>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</si>
  <si>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</si>
  <si>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</si>
  <si>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</si>
  <si>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</si>
  <si>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</si>
  <si>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</si>
  <si>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</si>
  <si>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</si>
  <si>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</si>
  <si>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</si>
  <si>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</si>
  <si>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</si>
  <si>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</si>
  <si>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</si>
  <si>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</si>
  <si>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</si>
  <si>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</si>
  <si>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</si>
  <si>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</si>
  <si>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</si>
  <si>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</si>
  <si>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</si>
  <si>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</si>
  <si>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</si>
  <si>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</si>
  <si>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</si>
  <si>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</si>
  <si>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</si>
  <si>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</si>
  <si>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</si>
  <si>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</si>
  <si>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</si>
  <si>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</si>
  <si>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</si>
  <si>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</si>
  <si>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</si>
  <si>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</si>
  <si>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</si>
  <si>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</si>
  <si>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</si>
  <si>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</si>
  <si>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</si>
  <si>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</si>
  <si>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</si>
  <si>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</si>
  <si>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</si>
  <si>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</si>
  <si>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</si>
  <si>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</si>
  <si>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</si>
  <si>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</si>
  <si>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</si>
  <si>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</si>
  <si>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</si>
  <si>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</si>
  <si>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</si>
  <si>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</si>
  <si>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</si>
  <si>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</si>
  <si>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</si>
  <si>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</si>
  <si>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</si>
  <si>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</si>
  <si>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</si>
  <si>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</si>
  <si>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</si>
  <si>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</si>
  <si>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</si>
  <si>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</si>
  <si>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</si>
  <si>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</si>
  <si>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</si>
  <si>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</si>
  <si>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</si>
  <si>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</si>
  <si>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</si>
  <si>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</si>
  <si>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</si>
  <si>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</si>
  <si>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</si>
  <si>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</si>
  <si>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</si>
  <si>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</si>
  <si>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</si>
  <si>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</si>
  <si>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</si>
  <si>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</si>
  <si>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</si>
  <si>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</si>
  <si>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</si>
  <si>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</si>
  <si>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</si>
  <si>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</si>
  <si>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</si>
  <si>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</si>
  <si>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</si>
  <si>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</si>
  <si>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</si>
  <si>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</si>
  <si>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</si>
  <si>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</si>
  <si>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</si>
  <si>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</si>
  <si>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</si>
  <si>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</si>
  <si>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</si>
  <si>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</si>
  <si>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</si>
  <si>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</si>
  <si>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</si>
  <si>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</si>
  <si>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</si>
  <si>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</si>
  <si>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</si>
  <si>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</si>
  <si>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</si>
  <si>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</si>
  <si>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</si>
  <si>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</si>
  <si>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</si>
  <si>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</si>
  <si>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</si>
  <si>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</si>
  <si>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</si>
  <si>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</si>
  <si>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</si>
  <si>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</si>
  <si>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</si>
  <si>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</si>
  <si>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</si>
  <si>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</si>
  <si>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</si>
  <si>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</si>
  <si>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</si>
  <si>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</si>
  <si>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</si>
  <si>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</si>
  <si>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</si>
  <si>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</si>
  <si>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</si>
  <si>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</si>
  <si>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</si>
  <si>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</si>
  <si>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</si>
  <si>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</si>
  <si>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</si>
  <si>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</si>
  <si>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</si>
  <si>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</si>
  <si>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</si>
  <si>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</si>
  <si>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</si>
  <si>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</si>
  <si>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</si>
  <si>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</si>
  <si>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</si>
  <si>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</si>
  <si>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</si>
  <si>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</si>
  <si>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</si>
  <si>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</si>
  <si>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</si>
  <si>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</si>
  <si>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</si>
  <si>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</si>
  <si>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</si>
  <si>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</si>
  <si>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</si>
  <si>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</si>
  <si>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</si>
  <si>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</si>
  <si>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</si>
  <si>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</si>
  <si>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</si>
  <si>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</si>
  <si>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</si>
  <si>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</si>
  <si>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</si>
  <si>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</si>
  <si>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</si>
  <si>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</si>
  <si>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</si>
  <si>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</si>
  <si>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</si>
  <si>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</si>
  <si>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</si>
  <si>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</si>
  <si>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</si>
  <si>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</si>
  <si>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</si>
  <si>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</si>
  <si>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</si>
  <si>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</si>
  <si>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</si>
  <si>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</si>
  <si>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</si>
  <si>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</si>
  <si>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</si>
  <si>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</si>
  <si>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</si>
  <si>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</si>
  <si>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</si>
  <si>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</si>
  <si>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</si>
  <si>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</si>
  <si>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</si>
  <si>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</si>
  <si>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</si>
  <si>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</si>
  <si>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</si>
  <si>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</si>
  <si>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</si>
  <si>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</si>
  <si>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</si>
  <si>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</si>
  <si>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</si>
  <si>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</si>
  <si>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</si>
  <si>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</si>
  <si>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</si>
  <si>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</si>
  <si>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</si>
  <si>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</si>
  <si>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</si>
  <si>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</si>
  <si>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</si>
  <si>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</si>
  <si>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</si>
  <si>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</si>
  <si>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</si>
  <si>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</si>
  <si>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</si>
  <si>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</si>
  <si>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</si>
  <si>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</si>
  <si>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</si>
  <si>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</si>
  <si>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</si>
  <si>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</si>
  <si>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</si>
  <si>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</si>
  <si>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</si>
  <si>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</si>
  <si>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</si>
  <si>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</si>
  <si>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</si>
  <si>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</si>
  <si>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</si>
  <si>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</si>
  <si>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</si>
  <si>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</si>
  <si>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</si>
  <si>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</si>
  <si>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</si>
  <si>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</si>
  <si>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</si>
  <si>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</si>
  <si>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</si>
  <si>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</si>
  <si>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</si>
  <si>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</si>
  <si>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</si>
  <si>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</si>
  <si>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</si>
  <si>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</si>
  <si>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</si>
  <si>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</si>
  <si>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</si>
  <si>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</si>
  <si>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</si>
  <si>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</si>
  <si>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</si>
  <si>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</si>
  <si>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</si>
  <si>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</si>
  <si>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</si>
  <si>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</si>
  <si>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</si>
  <si>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</si>
  <si>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</si>
  <si>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</si>
  <si>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</si>
  <si>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</si>
  <si>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</si>
  <si>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</si>
  <si>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</si>
  <si>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</si>
  <si>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</si>
  <si>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</si>
  <si>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</si>
  <si>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</si>
  <si>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</si>
  <si>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</si>
  <si>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</si>
  <si>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</si>
  <si>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</si>
  <si>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</si>
  <si>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</si>
  <si>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</si>
  <si>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</si>
  <si>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</si>
  <si>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</si>
  <si>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</si>
  <si>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</si>
  <si>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</si>
  <si>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</si>
  <si>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</si>
  <si>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</si>
  <si>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</si>
  <si>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</si>
  <si>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</si>
  <si>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</si>
  <si>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</si>
  <si>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</si>
  <si>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</si>
  <si>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</si>
  <si>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</si>
  <si>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</si>
  <si>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</si>
  <si>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</si>
  <si>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</si>
  <si>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</si>
  <si>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</si>
  <si>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</si>
  <si>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</si>
  <si>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</si>
  <si>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</si>
  <si>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</si>
  <si>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</si>
  <si>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</si>
  <si>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</si>
  <si>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</si>
  <si>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</si>
  <si>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</si>
  <si>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</si>
  <si>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</si>
  <si>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</si>
  <si>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</si>
  <si>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</si>
  <si>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</si>
  <si>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</si>
  <si>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</si>
  <si>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</si>
  <si>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</si>
  <si>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</si>
  <si>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</si>
  <si>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</si>
  <si>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</si>
  <si>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</si>
  <si>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</si>
  <si>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</si>
  <si>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</si>
  <si>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</si>
  <si>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</si>
  <si>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</si>
  <si>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</si>
  <si>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</si>
  <si>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</si>
  <si>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</si>
  <si>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</si>
  <si>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</si>
  <si>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</si>
  <si>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</si>
  <si>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</si>
  <si>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</si>
  <si>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</si>
  <si>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</si>
  <si>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</si>
  <si>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</si>
  <si>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</si>
  <si>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</si>
  <si>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</si>
  <si>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</si>
  <si>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</si>
  <si>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</si>
  <si>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</si>
  <si>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</si>
  <si>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</si>
  <si>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</si>
  <si>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</si>
  <si>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</si>
  <si>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</si>
  <si>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</si>
  <si>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</si>
  <si>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</si>
  <si>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</si>
  <si>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</si>
  <si>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</si>
  <si>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</si>
  <si>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</si>
  <si>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</si>
  <si>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</si>
  <si>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</si>
  <si>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</si>
  <si>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</si>
  <si>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</si>
  <si>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</si>
  <si>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</si>
  <si>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</si>
  <si>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</si>
  <si>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</si>
  <si>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</si>
  <si>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</si>
  <si>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</si>
  <si>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</si>
  <si>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</si>
  <si>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</si>
  <si>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</si>
  <si>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</si>
  <si>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</si>
  <si>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</si>
  <si>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</si>
  <si>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</si>
  <si>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</si>
  <si>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</si>
  <si>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</si>
  <si>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</si>
  <si>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</si>
  <si>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</si>
  <si>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</si>
  <si>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</si>
  <si>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</si>
  <si>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</si>
  <si>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</si>
  <si>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</si>
  <si>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</si>
  <si>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</si>
  <si>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</si>
  <si>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</si>
  <si>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</si>
  <si>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</si>
  <si>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</si>
  <si>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</si>
  <si>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</si>
  <si>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</si>
  <si>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</si>
  <si>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</si>
  <si>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</si>
  <si>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</si>
  <si>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</si>
  <si>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</si>
  <si>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</si>
  <si>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</si>
  <si>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</si>
  <si>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</si>
  <si>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</si>
  <si>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</si>
  <si>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</si>
  <si>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</si>
  <si>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</si>
  <si>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</si>
  <si>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</si>
  <si>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</si>
  <si>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</si>
  <si>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</si>
  <si>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</si>
  <si>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</si>
  <si>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</si>
  <si>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</si>
  <si>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</si>
  <si>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</si>
  <si>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</si>
  <si>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</si>
  <si>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</si>
  <si>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</si>
  <si>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</si>
  <si>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</si>
  <si>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</si>
  <si>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</si>
  <si>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</si>
  <si>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</si>
  <si>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</si>
  <si>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</si>
  <si>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</si>
  <si>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</si>
  <si>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</si>
  <si>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</si>
  <si>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</si>
  <si>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</si>
  <si>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</si>
  <si>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</si>
  <si>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</si>
  <si>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</si>
  <si>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</si>
  <si>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</si>
  <si>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</si>
  <si>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</si>
  <si>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</si>
  <si>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</si>
  <si>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</si>
  <si>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</si>
  <si>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</si>
  <si>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</si>
  <si>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</si>
  <si>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</si>
  <si>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</si>
  <si>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</si>
  <si>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</si>
  <si>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</si>
  <si>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</si>
  <si>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</si>
  <si>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</si>
  <si>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</si>
  <si>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</si>
  <si>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</si>
  <si>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</si>
  <si>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</si>
  <si>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</si>
  <si>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</si>
  <si>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</si>
  <si>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</si>
  <si>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</si>
  <si>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</si>
  <si>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</si>
  <si>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</si>
  <si>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</si>
  <si>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</si>
  <si>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</si>
  <si>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</si>
  <si>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</si>
  <si>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</si>
  <si>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</si>
  <si>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</si>
  <si>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</si>
  <si>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</si>
  <si>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</si>
  <si>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</si>
  <si>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</si>
  <si>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</si>
  <si>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</si>
  <si>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</si>
  <si>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</si>
  <si>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</si>
  <si>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</si>
  <si>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</si>
  <si>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</si>
  <si>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</si>
  <si>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</si>
  <si>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</si>
  <si>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</si>
  <si>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</si>
  <si>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</si>
  <si>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</si>
  <si>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</si>
  <si>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</si>
  <si>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</si>
  <si>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</si>
  <si>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</si>
  <si>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</si>
  <si>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</si>
  <si>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</si>
  <si>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</si>
  <si>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</si>
  <si>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</si>
  <si>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</si>
  <si>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</si>
  <si>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</si>
  <si>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</si>
  <si>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</si>
  <si>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</si>
  <si>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</si>
  <si>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</si>
  <si>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</si>
  <si>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</si>
  <si>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</si>
  <si>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</si>
  <si>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</si>
  <si>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</si>
  <si>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</si>
  <si>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</si>
  <si>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</si>
  <si>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</si>
  <si>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</si>
  <si>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</si>
  <si>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</si>
  <si>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</si>
  <si>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</si>
  <si>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</si>
  <si>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</si>
  <si>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</si>
  <si>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</si>
  <si>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</si>
  <si>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</si>
  <si>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</si>
  <si>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</si>
  <si>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</si>
  <si>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</si>
  <si>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</si>
  <si>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</si>
  <si>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</si>
  <si>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</si>
  <si>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</si>
  <si>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</si>
  <si>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</si>
  <si>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</si>
  <si>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</si>
  <si>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</si>
  <si>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</si>
  <si>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</si>
  <si>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</si>
  <si>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</si>
  <si>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</si>
  <si>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</si>
  <si>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</si>
  <si>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</si>
  <si>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</si>
  <si>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</si>
  <si>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</si>
  <si>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</si>
  <si>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</si>
  <si>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</si>
  <si>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</si>
  <si>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</si>
  <si>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</si>
  <si>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</si>
  <si>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</si>
  <si>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</si>
  <si>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</si>
  <si>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</si>
  <si>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</si>
  <si>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</si>
  <si>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</si>
  <si>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</si>
  <si>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</si>
  <si>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</si>
  <si>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</si>
  <si>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</si>
  <si>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</si>
  <si>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</si>
  <si>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</si>
  <si>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</si>
  <si>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</si>
  <si>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</si>
  <si>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</si>
  <si>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</si>
  <si>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</si>
  <si>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</si>
  <si>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</si>
  <si>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</si>
  <si>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</si>
  <si>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</si>
  <si>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</si>
  <si>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</si>
  <si>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</si>
  <si>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</si>
  <si>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</si>
  <si>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</si>
  <si>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</si>
  <si>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</si>
  <si>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</si>
  <si>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</si>
  <si>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</si>
  <si>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</si>
  <si>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</si>
  <si>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</si>
  <si>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</si>
  <si>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</si>
  <si>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</si>
  <si>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</si>
  <si>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</si>
  <si>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</si>
  <si>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</si>
  <si>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</si>
  <si>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</si>
  <si>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</si>
  <si>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</si>
  <si>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</si>
  <si>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</si>
  <si>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</si>
  <si>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</si>
  <si>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</si>
  <si>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</si>
  <si>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</si>
  <si>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</si>
  <si>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</si>
  <si>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</si>
  <si>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</si>
  <si>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</si>
  <si>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</si>
  <si>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</si>
  <si>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</si>
  <si>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</si>
  <si>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</si>
  <si>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</si>
  <si>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</si>
  <si>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</si>
  <si>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</si>
  <si>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</si>
  <si>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</si>
  <si>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</si>
  <si>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</si>
  <si>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</si>
  <si>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</si>
  <si>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</si>
  <si>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</si>
  <si>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</si>
  <si>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</si>
  <si>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</si>
  <si>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</si>
  <si>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</si>
  <si>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</si>
  <si>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</si>
  <si>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</si>
  <si>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</si>
  <si>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</si>
  <si>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</si>
  <si>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</si>
  <si>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</si>
  <si>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</si>
  <si>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</si>
  <si>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</si>
  <si>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</si>
  <si>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</si>
  <si>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</si>
  <si>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</si>
  <si>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</si>
  <si>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</si>
  <si>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</si>
  <si>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</si>
  <si>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</si>
  <si>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</si>
  <si>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</si>
  <si>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</si>
  <si>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</si>
  <si>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</si>
  <si>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</si>
  <si>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</si>
  <si>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</si>
  <si>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</si>
  <si>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</si>
  <si>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</si>
  <si>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</si>
  <si>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</si>
  <si>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</si>
  <si>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</si>
  <si>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</si>
  <si>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</si>
  <si>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</si>
  <si>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</si>
  <si>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</si>
  <si>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</si>
  <si>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</si>
  <si>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</si>
  <si>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</si>
  <si>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</si>
  <si>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</si>
  <si>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</si>
  <si>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</si>
  <si>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</si>
  <si>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</si>
  <si>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</si>
  <si>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</si>
  <si>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</si>
  <si>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</si>
  <si>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</si>
  <si>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</si>
  <si>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</si>
  <si>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</si>
  <si>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</si>
  <si>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</si>
  <si>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</si>
  <si>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</si>
  <si>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</si>
  <si>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</si>
  <si>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</si>
  <si>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</si>
  <si>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</si>
  <si>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</si>
  <si>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</si>
  <si>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</si>
  <si>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</si>
  <si>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</si>
  <si>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</si>
  <si>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</si>
  <si>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</si>
  <si>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</si>
  <si>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</si>
  <si>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</si>
  <si>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</si>
  <si>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</si>
  <si>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</si>
  <si>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</si>
  <si>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</si>
  <si>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</si>
  <si>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</si>
  <si>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</si>
  <si>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</si>
  <si>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</si>
  <si>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</si>
  <si>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</si>
  <si>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</si>
  <si>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</si>
  <si>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</si>
  <si>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</si>
  <si>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</si>
  <si>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</si>
  <si>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</si>
  <si>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</si>
  <si>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</si>
  <si>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</si>
  <si>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</si>
  <si>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</si>
  <si>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</si>
  <si>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</si>
  <si>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</si>
  <si>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</si>
  <si>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</si>
  <si>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</si>
  <si>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</si>
  <si>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</si>
  <si>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</si>
  <si>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</si>
  <si>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</si>
  <si>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</si>
  <si>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</si>
  <si>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</si>
  <si>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</si>
  <si>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</si>
  <si>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</si>
  <si>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</si>
  <si>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</si>
  <si>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</si>
  <si>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</si>
  <si>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</si>
  <si>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</si>
  <si>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</si>
  <si>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</si>
  <si>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</si>
  <si>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</si>
  <si>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</si>
  <si>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</si>
  <si>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</si>
  <si>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</si>
  <si>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</si>
  <si>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</si>
  <si>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</si>
  <si>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</si>
  <si>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</si>
  <si>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</si>
  <si>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</si>
  <si>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</si>
  <si>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</si>
  <si>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</si>
  <si>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</si>
  <si>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</si>
  <si>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</si>
  <si>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</si>
  <si>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</si>
  <si>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</si>
  <si>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</si>
  <si>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</si>
  <si>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</si>
  <si>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</si>
  <si>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</si>
  <si>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</si>
  <si>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</si>
  <si>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</si>
  <si>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</si>
  <si>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</si>
  <si>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</si>
  <si>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</si>
  <si>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</si>
  <si>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</si>
  <si>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</si>
  <si>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</si>
  <si>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</si>
  <si>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</si>
  <si>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</si>
  <si>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</si>
  <si>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</si>
  <si>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</si>
  <si>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</si>
  <si>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</si>
  <si>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</si>
  <si>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</si>
  <si>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</si>
  <si>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</si>
  <si>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</si>
  <si>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</si>
  <si>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</si>
  <si>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</si>
  <si>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</si>
  <si>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</si>
  <si>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</si>
  <si>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</si>
  <si>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</si>
  <si>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</si>
  <si>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</si>
  <si>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</si>
  <si>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</si>
  <si>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</si>
  <si>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</si>
  <si>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</si>
  <si>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</si>
  <si>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</si>
  <si>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</si>
  <si>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</si>
  <si>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</si>
  <si>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</si>
  <si>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</si>
  <si>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</si>
  <si>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</si>
  <si>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</si>
  <si>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</si>
  <si>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</si>
  <si>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</si>
  <si>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</si>
  <si>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</si>
  <si>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</si>
  <si>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</si>
  <si>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</si>
  <si>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</si>
  <si>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</si>
  <si>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</si>
  <si>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</si>
  <si>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</si>
  <si>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</si>
  <si>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</si>
  <si>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</si>
  <si>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</si>
  <si>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</si>
  <si>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</si>
  <si>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</si>
  <si>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</si>
  <si>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</si>
  <si>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</si>
  <si>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</si>
  <si>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</si>
  <si>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</si>
  <si>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</si>
  <si>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</si>
  <si>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</si>
  <si>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</si>
  <si>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</si>
  <si>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</si>
  <si>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</si>
  <si>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</si>
  <si>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</si>
  <si>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</si>
  <si>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</si>
  <si>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</si>
  <si>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</si>
  <si>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</si>
  <si>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</si>
  <si>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</si>
  <si>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</si>
  <si>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</si>
  <si>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</si>
  <si>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</si>
  <si>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</si>
  <si>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</si>
  <si>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</si>
  <si>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</si>
  <si>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</si>
  <si>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</si>
  <si>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</si>
  <si>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</si>
  <si>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</si>
  <si>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</si>
  <si>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</si>
  <si>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</si>
  <si>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</si>
  <si>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</si>
  <si>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</si>
  <si>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</si>
  <si>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</si>
  <si>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</si>
  <si>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</si>
  <si>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</si>
  <si>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</si>
  <si>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</si>
  <si>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</si>
  <si>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</si>
  <si>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</si>
  <si>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</si>
  <si>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</si>
  <si>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</si>
  <si>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</si>
  <si>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</si>
  <si>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</si>
  <si>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</si>
  <si>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</si>
  <si>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</si>
  <si>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</si>
  <si>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</si>
  <si>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</si>
  <si>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</si>
  <si>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</si>
  <si>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</si>
  <si>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</si>
  <si>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</si>
  <si>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</si>
  <si>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</si>
  <si>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</si>
  <si>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</si>
  <si>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</si>
  <si>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</si>
  <si>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</si>
  <si>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</si>
  <si>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</si>
  <si>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</si>
  <si>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</si>
  <si>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</si>
  <si>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</si>
  <si>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</si>
  <si>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</si>
  <si>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</si>
  <si>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</si>
  <si>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</si>
  <si>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</si>
  <si>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</si>
  <si>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</si>
  <si>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</si>
  <si>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</si>
  <si>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</si>
  <si>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</si>
  <si>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</si>
  <si>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</si>
  <si>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</si>
  <si>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</si>
  <si>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</si>
  <si>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</si>
  <si>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</si>
  <si>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</si>
  <si>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</si>
  <si>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</si>
  <si>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</si>
  <si>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</si>
  <si>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</si>
  <si>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</si>
  <si>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</si>
  <si>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</si>
  <si>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</si>
  <si>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</si>
  <si>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</si>
  <si>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</si>
  <si>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</si>
  <si>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</si>
  <si>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</si>
  <si>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</si>
  <si>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</si>
  <si>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</si>
  <si>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</si>
  <si>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</si>
  <si>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</si>
  <si>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</si>
  <si>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</si>
  <si>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</si>
  <si>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</si>
  <si>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</si>
  <si>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</si>
  <si>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</si>
  <si>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</si>
  <si>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</si>
  <si>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</si>
  <si>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</si>
  <si>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</si>
  <si>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</si>
  <si>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</si>
  <si>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</si>
  <si>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</si>
  <si>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</si>
  <si>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</si>
  <si>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</si>
  <si>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</si>
  <si>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</si>
  <si>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</si>
  <si>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</si>
  <si>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</si>
  <si>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</si>
  <si>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</si>
  <si>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</si>
  <si>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</si>
  <si>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</si>
  <si>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</si>
  <si>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</si>
  <si>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</si>
  <si>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</si>
  <si>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</si>
  <si>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</si>
  <si>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</si>
  <si>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</si>
  <si>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</si>
  <si>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</si>
  <si>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</si>
  <si>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</si>
  <si>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</si>
  <si>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</si>
  <si>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</si>
  <si>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</si>
  <si>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</si>
  <si>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</si>
  <si>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</si>
  <si>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</si>
  <si>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</si>
  <si>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</si>
  <si>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</si>
  <si>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</si>
  <si>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</si>
  <si>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</si>
  <si>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</si>
  <si>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</si>
  <si>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</si>
  <si>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</si>
  <si>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</si>
  <si>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</si>
  <si>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</si>
  <si>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</si>
  <si>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</si>
  <si>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</si>
  <si>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</si>
  <si>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</si>
  <si>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</si>
  <si>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</si>
  <si>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</si>
  <si>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</si>
  <si>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</si>
  <si>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</si>
  <si>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</si>
  <si>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</si>
  <si>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</si>
  <si>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</si>
  <si>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</si>
  <si>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</si>
  <si>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</si>
  <si>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</si>
  <si>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</si>
  <si>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</si>
  <si>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</si>
  <si>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</si>
  <si>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</si>
  <si>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</si>
  <si>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</si>
  <si>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</si>
  <si>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</si>
  <si>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</si>
  <si>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</si>
  <si>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</si>
  <si>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</si>
  <si>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</si>
  <si>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</si>
  <si>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</si>
  <si>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</si>
  <si>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</si>
  <si>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</si>
  <si>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</si>
  <si>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</si>
  <si>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</si>
  <si>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</si>
  <si>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</si>
  <si>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</si>
  <si>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</si>
  <si>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</si>
  <si>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</si>
  <si>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</si>
  <si>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</si>
  <si>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</si>
  <si>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</si>
  <si>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</si>
  <si>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</si>
  <si>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</si>
  <si>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</si>
  <si>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</si>
  <si>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</si>
  <si>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</si>
  <si>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</si>
  <si>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</si>
  <si>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</si>
  <si>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</si>
  <si>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</si>
  <si>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</si>
  <si>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</si>
  <si>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</si>
  <si>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</si>
  <si>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</si>
  <si>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</si>
  <si>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</si>
  <si>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</si>
  <si>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</si>
  <si>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</si>
  <si>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</si>
  <si>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</si>
  <si>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</si>
  <si>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</si>
  <si>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</si>
  <si>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</si>
  <si>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</si>
  <si>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</si>
  <si>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</si>
  <si>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</si>
  <si>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</si>
  <si>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</si>
  <si>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</si>
  <si>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</si>
  <si>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</si>
  <si>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</si>
  <si>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</si>
  <si>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</si>
  <si>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</si>
  <si>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</si>
  <si>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</si>
  <si>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</si>
  <si>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</si>
  <si>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</si>
  <si>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</si>
  <si>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</si>
  <si>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</si>
  <si>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</si>
  <si>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</si>
  <si>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</si>
  <si>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</si>
  <si>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</si>
  <si>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</si>
  <si>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</si>
  <si>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</si>
  <si>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</si>
  <si>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</si>
  <si>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</si>
  <si>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</si>
  <si>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</si>
  <si>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</si>
  <si>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</si>
  <si>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</si>
  <si>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</si>
  <si>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</si>
  <si>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</si>
  <si>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</si>
  <si>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</si>
  <si>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</si>
  <si>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</si>
  <si>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</si>
  <si>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</si>
  <si>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</si>
  <si>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</si>
  <si>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</si>
  <si>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</si>
  <si>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</si>
  <si>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</si>
  <si>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</si>
  <si>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</si>
  <si>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</si>
  <si>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</si>
  <si>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</si>
  <si>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</si>
  <si>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</si>
  <si>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</si>
  <si>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</si>
  <si>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</si>
  <si>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</si>
  <si>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</si>
  <si>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</si>
  <si>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</si>
  <si>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</si>
  <si>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</si>
  <si>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</si>
  <si>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</si>
  <si>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</si>
  <si>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</si>
  <si>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</si>
  <si>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</si>
  <si>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</si>
  <si>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</si>
  <si>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</si>
  <si>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</si>
  <si>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</si>
  <si>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</si>
  <si>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</si>
  <si>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</si>
  <si>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</si>
  <si>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</si>
  <si>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</si>
  <si>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</si>
  <si>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</si>
  <si>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</si>
  <si>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</si>
  <si>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</si>
  <si>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</si>
  <si>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</si>
  <si>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</si>
  <si>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</si>
  <si>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</si>
  <si>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</si>
  <si>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</si>
  <si>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</si>
  <si>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</si>
  <si>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</si>
  <si>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</si>
  <si>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</si>
  <si>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</si>
  <si>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</si>
  <si>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</si>
  <si>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</si>
  <si>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</si>
  <si>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</si>
  <si>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</si>
  <si>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</si>
  <si>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</si>
  <si>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</si>
  <si>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</si>
  <si>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</si>
  <si>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</si>
  <si>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</si>
  <si>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</si>
  <si>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</si>
  <si>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</si>
  <si>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</si>
  <si>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</si>
  <si>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</si>
  <si>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</si>
  <si>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</si>
  <si>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</si>
  <si>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</si>
  <si>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</si>
  <si>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</si>
  <si>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</si>
  <si>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</si>
  <si>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</si>
  <si>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</si>
  <si>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</si>
  <si>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</si>
  <si>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</si>
  <si>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</si>
  <si>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</si>
  <si>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</si>
  <si>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</si>
  <si>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</si>
  <si>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</si>
  <si>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</si>
  <si>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</si>
  <si>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</si>
  <si>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</si>
  <si>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</si>
  <si>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</si>
  <si>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</si>
  <si>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</si>
  <si>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</si>
  <si>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</si>
  <si>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</si>
  <si>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</si>
  <si>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</si>
  <si>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</si>
  <si>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</si>
  <si>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</si>
  <si>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</si>
  <si>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</si>
  <si>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</si>
  <si>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</si>
  <si>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</si>
  <si>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</si>
  <si>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</si>
  <si>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</si>
  <si>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</si>
  <si>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</si>
  <si>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</si>
  <si>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</si>
  <si>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</si>
  <si>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</si>
  <si>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</si>
  <si>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</si>
  <si>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</si>
  <si>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</si>
  <si>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</si>
  <si>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</si>
  <si>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</si>
  <si>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</si>
  <si>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</si>
  <si>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</si>
  <si>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</si>
  <si>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</si>
  <si>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</si>
  <si>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</si>
  <si>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</si>
  <si>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</si>
  <si>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</si>
  <si>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</si>
  <si>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</si>
  <si>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</si>
  <si>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</si>
  <si>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</si>
  <si>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</si>
  <si>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</si>
  <si>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</si>
  <si>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</si>
  <si>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</si>
  <si>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</si>
  <si>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</si>
  <si>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</si>
  <si>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</si>
  <si>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</si>
  <si>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</si>
  <si>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</si>
  <si>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</si>
  <si>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</si>
  <si>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</si>
  <si>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</si>
  <si>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</si>
  <si>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</si>
  <si>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</si>
  <si>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</si>
  <si>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</si>
  <si>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</si>
  <si>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</si>
  <si>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</si>
  <si>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</si>
  <si>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</si>
  <si>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</si>
  <si>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</si>
  <si>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</si>
  <si>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</si>
  <si>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</si>
  <si>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</si>
  <si>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</si>
  <si>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</si>
  <si>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</si>
  <si>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</si>
  <si>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</si>
  <si>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</si>
  <si>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</si>
  <si>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</si>
  <si>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</si>
  <si>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</si>
  <si>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</si>
  <si>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</si>
  <si>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</si>
  <si>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</si>
  <si>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</si>
  <si>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</si>
  <si>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</si>
  <si>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</si>
  <si>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</si>
  <si>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</si>
  <si>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</si>
  <si>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</si>
  <si>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</si>
  <si>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</si>
  <si>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</si>
  <si>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</si>
  <si>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</si>
  <si>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</si>
  <si>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</si>
  <si>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</si>
  <si>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</si>
  <si>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</si>
  <si>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</si>
  <si>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</si>
  <si>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</si>
  <si>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</si>
  <si>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</si>
  <si>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</si>
  <si>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</si>
  <si>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</si>
  <si>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</si>
  <si>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</si>
  <si>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</si>
  <si>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</si>
  <si>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</si>
  <si>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</si>
  <si>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</si>
  <si>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</si>
  <si>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</si>
  <si>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</si>
  <si>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</si>
  <si>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</si>
  <si>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</si>
  <si>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</si>
  <si>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</si>
  <si>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</si>
  <si>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</si>
  <si>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</si>
  <si>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</si>
  <si>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</si>
  <si>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</si>
  <si>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</si>
  <si>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</si>
  <si>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</si>
  <si>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</si>
  <si>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</si>
  <si>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</si>
  <si>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</si>
  <si>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</si>
  <si>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</si>
  <si>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</si>
  <si>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</si>
  <si>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</si>
  <si>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</si>
  <si>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</si>
  <si>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</si>
  <si>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</si>
  <si>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</si>
  <si>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</si>
  <si>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</si>
  <si>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</si>
  <si>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</si>
  <si>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</si>
  <si>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</si>
  <si>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</si>
  <si>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</si>
  <si>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</si>
  <si>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</si>
  <si>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</si>
  <si>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</si>
  <si>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</si>
  <si>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</si>
  <si>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</si>
  <si>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</si>
  <si>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</si>
  <si>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</si>
  <si>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</si>
  <si>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</si>
  <si>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</si>
  <si>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</si>
  <si>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</si>
  <si>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</si>
  <si>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</si>
  <si>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</si>
  <si>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</si>
  <si>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</si>
  <si>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</si>
  <si>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</si>
  <si>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</si>
  <si>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</si>
  <si>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</si>
  <si>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</si>
  <si>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</si>
  <si>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</si>
  <si>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</si>
  <si>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</si>
  <si>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</si>
  <si>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</si>
  <si>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</si>
  <si>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</si>
  <si>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</si>
  <si>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</si>
  <si>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</si>
  <si>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</si>
  <si>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</si>
  <si>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</si>
  <si>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</si>
  <si>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</si>
  <si>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</si>
  <si>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</si>
  <si>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</si>
  <si>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</si>
  <si>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</si>
  <si>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</si>
  <si>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</si>
  <si>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</si>
  <si>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</si>
  <si>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</si>
  <si>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</si>
  <si>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</si>
  <si>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</si>
  <si>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</si>
  <si>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</si>
  <si>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</si>
  <si>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</si>
  <si>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</si>
  <si>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</si>
  <si>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</si>
  <si>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</si>
  <si>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</si>
  <si>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</si>
  <si>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</si>
  <si>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</si>
  <si>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</si>
  <si>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</si>
  <si>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</si>
  <si>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</si>
  <si>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</si>
  <si>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</si>
  <si>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</si>
  <si>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</si>
  <si>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</si>
  <si>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</si>
  <si>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</si>
  <si>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</si>
  <si>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</si>
  <si>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</si>
  <si>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</si>
  <si>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</si>
  <si>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</si>
  <si>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</si>
  <si>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</si>
  <si>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</si>
  <si>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</si>
  <si>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</si>
  <si>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</si>
  <si>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</si>
  <si>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</si>
  <si>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</si>
  <si>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</si>
  <si>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</si>
  <si>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</si>
  <si>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</si>
  <si>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</si>
  <si>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</si>
  <si>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</si>
  <si>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</si>
  <si>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</si>
  <si>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</si>
  <si>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</si>
  <si>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</si>
  <si>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</si>
  <si>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</si>
  <si>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</si>
  <si>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</si>
  <si>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</si>
  <si>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</si>
  <si>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</si>
  <si>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</si>
  <si>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</si>
  <si>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</si>
  <si>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</si>
  <si>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</si>
  <si>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</si>
  <si>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</si>
  <si>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</si>
  <si>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</si>
  <si>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</si>
  <si>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</si>
  <si>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</si>
  <si>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</si>
  <si>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</si>
  <si>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</si>
  <si>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</si>
  <si>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</si>
  <si>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</si>
  <si>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</si>
  <si>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</si>
  <si>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</si>
  <si>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</si>
  <si>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</si>
  <si>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</si>
  <si>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</si>
  <si>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</si>
  <si>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</si>
  <si>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</si>
  <si>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</si>
  <si>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</si>
  <si>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</si>
  <si>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</si>
  <si>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</si>
  <si>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</si>
  <si>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</si>
  <si>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</si>
  <si>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</si>
  <si>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</si>
  <si>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</si>
  <si>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</si>
  <si>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</si>
  <si>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</si>
  <si>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</si>
  <si>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</si>
  <si>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</si>
  <si>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</si>
  <si>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</si>
  <si>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</si>
  <si>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</si>
  <si>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</si>
  <si>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</si>
  <si>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</si>
  <si>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</si>
  <si>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</si>
  <si>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</si>
  <si>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</si>
  <si>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</si>
  <si>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</si>
  <si>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</si>
  <si>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</si>
  <si>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</si>
  <si>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</si>
  <si>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</si>
  <si>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</si>
  <si>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</si>
  <si>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</si>
  <si>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</si>
  <si>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</si>
  <si>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</si>
  <si>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</si>
  <si>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</si>
  <si>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</si>
  <si>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</si>
  <si>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</si>
  <si>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</si>
  <si>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</si>
  <si>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</si>
  <si>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</si>
  <si>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</si>
  <si>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</si>
  <si>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</si>
  <si>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</si>
  <si>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</si>
  <si>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</si>
  <si>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</si>
  <si>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</si>
  <si>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</si>
  <si>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</si>
  <si>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</si>
  <si>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</si>
  <si>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</si>
  <si>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</si>
  <si>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</si>
  <si>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</si>
  <si>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</si>
  <si>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</si>
  <si>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</si>
  <si>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</si>
  <si>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</si>
  <si>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</si>
  <si>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</si>
  <si>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</si>
  <si>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</si>
  <si>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</si>
  <si>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</si>
  <si>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</si>
  <si>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</si>
  <si>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</si>
  <si>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</si>
  <si>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</si>
  <si>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</si>
  <si>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</si>
  <si>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</si>
  <si>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</si>
  <si>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</si>
  <si>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</si>
  <si>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</si>
  <si>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</si>
  <si>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</si>
  <si>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</si>
  <si>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</si>
  <si>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</si>
  <si>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</si>
  <si>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</si>
  <si>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</si>
  <si>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</si>
  <si>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</si>
  <si>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</si>
  <si>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</si>
  <si>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</si>
  <si>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</si>
  <si>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</si>
  <si>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</si>
  <si>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</si>
  <si>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</si>
  <si>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</si>
  <si>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</si>
  <si>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</si>
  <si>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</si>
  <si>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</si>
  <si>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</si>
  <si>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</si>
  <si>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</si>
  <si>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</si>
  <si>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</si>
  <si>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</si>
  <si>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</si>
  <si>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</si>
  <si>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</si>
  <si>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</si>
  <si>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</si>
  <si>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</si>
  <si>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</si>
  <si>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</si>
  <si>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</si>
  <si>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</si>
  <si>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</si>
  <si>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</si>
  <si>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</si>
  <si>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</si>
  <si>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</si>
  <si>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</si>
  <si>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</si>
  <si>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</si>
  <si>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</si>
  <si>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</si>
  <si>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</si>
  <si>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</si>
  <si>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</si>
  <si>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</si>
  <si>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</si>
  <si>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</si>
  <si>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</si>
  <si>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</si>
  <si>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</si>
  <si>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</si>
  <si>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</si>
  <si>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</si>
  <si>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</si>
  <si>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</si>
  <si>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</si>
  <si>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</si>
  <si>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</si>
  <si>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</si>
  <si>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</si>
  <si>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</si>
  <si>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</si>
  <si>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</si>
  <si>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</si>
  <si>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</si>
  <si>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</si>
  <si>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</si>
  <si>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</si>
  <si>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</si>
  <si>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</si>
  <si>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</si>
  <si>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</si>
  <si>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</si>
  <si>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</si>
  <si>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</si>
  <si>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</si>
  <si>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</si>
  <si>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</si>
  <si>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</si>
  <si>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</si>
  <si>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</si>
  <si>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</si>
  <si>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</si>
  <si>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</si>
  <si>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</si>
  <si>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</si>
  <si>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</si>
  <si>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</si>
  <si>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</si>
  <si>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</si>
  <si>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</si>
  <si>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</si>
  <si>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</si>
  <si>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</si>
  <si>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</si>
  <si>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</si>
  <si>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</si>
  <si>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</si>
  <si>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</si>
  <si>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</si>
  <si>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</si>
  <si>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</si>
  <si>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</si>
  <si>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</si>
  <si>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</si>
  <si>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</si>
  <si>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</si>
  <si>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</si>
  <si>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</si>
  <si>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</si>
  <si>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</si>
  <si>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</si>
  <si>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</si>
  <si>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</si>
  <si>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</si>
  <si>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</si>
  <si>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</si>
  <si>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</si>
  <si>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</si>
  <si>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</si>
  <si>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</si>
  <si>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</si>
  <si>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</si>
  <si>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</si>
  <si>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</si>
  <si>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</si>
  <si>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</si>
  <si>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</si>
  <si>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</si>
  <si>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</si>
  <si>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</si>
  <si>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</si>
  <si>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</si>
  <si>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</si>
  <si>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</si>
  <si>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</si>
  <si>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</si>
  <si>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</si>
  <si>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</si>
  <si>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</si>
  <si>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</si>
  <si>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</si>
  <si>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</si>
  <si>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</si>
  <si>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</si>
  <si>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</si>
  <si>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</si>
  <si>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</si>
  <si>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</si>
  <si>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</si>
  <si>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</si>
  <si>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</si>
  <si>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</si>
  <si>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</si>
  <si>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</si>
  <si>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</si>
  <si>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</si>
  <si>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</si>
  <si>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</si>
  <si>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</si>
  <si>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</si>
  <si>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</si>
  <si>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</si>
  <si>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</si>
  <si>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</si>
  <si>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</si>
  <si>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</si>
  <si>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</si>
  <si>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</si>
  <si>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</si>
  <si>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</si>
  <si>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</si>
  <si>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</si>
  <si>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</si>
  <si>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</si>
  <si>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</si>
  <si>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</si>
  <si>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</si>
  <si>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</si>
  <si>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</si>
  <si>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</si>
  <si>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</si>
  <si>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</si>
  <si>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</si>
  <si>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</si>
  <si>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</si>
  <si>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</si>
  <si>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</si>
  <si>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</si>
  <si>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</si>
  <si>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</si>
  <si>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</si>
  <si>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</si>
  <si>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</si>
  <si>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</si>
  <si>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</si>
  <si>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</si>
  <si>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</si>
  <si>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</si>
  <si>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</si>
  <si>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</si>
  <si>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</si>
  <si>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</si>
  <si>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</si>
  <si>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</si>
  <si>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</si>
  <si>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</si>
  <si>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</si>
  <si>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</si>
  <si>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</si>
  <si>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</si>
  <si>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</si>
  <si>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</si>
  <si>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</si>
  <si>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</si>
  <si>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</si>
  <si>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</si>
  <si>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</si>
  <si>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</si>
  <si>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</si>
  <si>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</si>
  <si>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</si>
  <si>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</si>
  <si>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</si>
  <si>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</si>
  <si>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</si>
  <si>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</si>
  <si>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</si>
  <si>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</si>
  <si>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</si>
  <si>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</si>
  <si>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</si>
  <si>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</si>
  <si>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</si>
  <si>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</si>
  <si>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</si>
  <si>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</si>
  <si>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</si>
  <si>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</si>
  <si>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</si>
  <si>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</si>
  <si>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</si>
  <si>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</si>
  <si>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</si>
  <si>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</si>
  <si>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</si>
  <si>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</si>
  <si>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</si>
  <si>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</si>
  <si>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</si>
  <si>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</si>
  <si>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</si>
  <si>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</si>
  <si>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</si>
  <si>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</si>
  <si>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</si>
  <si>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</si>
  <si>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</si>
  <si>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</si>
  <si>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</si>
  <si>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</si>
  <si>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</si>
  <si>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</si>
  <si>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</si>
  <si>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</si>
  <si>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</si>
  <si>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</si>
  <si>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</si>
  <si>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</si>
  <si>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</si>
  <si>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</si>
  <si>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</si>
  <si>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</si>
  <si>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</si>
  <si>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</si>
  <si>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</si>
  <si>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</si>
  <si>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</si>
  <si>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</si>
  <si>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</si>
  <si>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</si>
  <si>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</si>
  <si>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</si>
  <si>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</si>
  <si>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</si>
  <si>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</si>
  <si>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</si>
  <si>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</si>
  <si>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</si>
  <si>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</si>
  <si>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</si>
  <si>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</si>
  <si>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</si>
  <si>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</si>
  <si>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</si>
  <si>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</si>
  <si>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</si>
  <si>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</si>
  <si>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</si>
  <si>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</si>
  <si>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</si>
  <si>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</si>
  <si>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</si>
  <si>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</si>
  <si>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</si>
  <si>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</si>
  <si>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</si>
  <si>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</si>
  <si>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</si>
  <si>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</si>
  <si>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</si>
  <si>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</si>
  <si>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</si>
  <si>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</si>
  <si>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</si>
  <si>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</si>
  <si>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</si>
  <si>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</si>
  <si>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</si>
  <si>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</si>
  <si>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</si>
  <si>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</si>
  <si>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</si>
  <si>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</si>
  <si>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</si>
  <si>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</si>
  <si>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</si>
  <si>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</si>
  <si>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</si>
  <si>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</si>
  <si>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</si>
  <si>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</si>
  <si>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</si>
  <si>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</si>
  <si>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</si>
  <si>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</si>
  <si>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</si>
  <si>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</si>
  <si>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</si>
  <si>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</si>
  <si>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</si>
  <si>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</si>
  <si>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</si>
  <si>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</si>
  <si>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</si>
  <si>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</si>
  <si>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</si>
  <si>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</si>
  <si>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</si>
  <si>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</si>
  <si>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</si>
  <si>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</si>
  <si>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</si>
  <si>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</si>
  <si>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</si>
  <si>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</si>
  <si>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</si>
  <si>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</si>
  <si>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</si>
  <si>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</si>
  <si>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</si>
  <si>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</si>
  <si>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</si>
  <si>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</si>
  <si>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</si>
  <si>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</si>
  <si>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</si>
  <si>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</si>
  <si>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</si>
  <si>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</si>
  <si>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</si>
  <si>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</si>
  <si>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</si>
  <si>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</si>
  <si>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</si>
  <si>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</si>
  <si>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</si>
  <si>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</si>
  <si>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</si>
  <si>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</si>
  <si>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</si>
  <si>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</si>
  <si>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</si>
  <si>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</si>
  <si>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</si>
  <si>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</si>
  <si>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</si>
  <si>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</si>
  <si>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</si>
  <si>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</si>
  <si>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</si>
  <si>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</si>
  <si>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</si>
  <si>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</si>
  <si>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</si>
  <si>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</si>
  <si>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</si>
  <si>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</si>
  <si>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</si>
  <si>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</si>
  <si>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</si>
  <si>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</si>
  <si>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</si>
  <si>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</si>
  <si>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</si>
  <si>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</si>
  <si>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</si>
  <si>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</si>
  <si>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</si>
  <si>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</si>
  <si>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</si>
  <si>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</si>
  <si>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</si>
  <si>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</si>
  <si>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</si>
  <si>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</si>
  <si>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</si>
  <si>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</si>
  <si>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</si>
  <si>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</si>
  <si>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</si>
  <si>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</si>
  <si>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</si>
  <si>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</si>
  <si>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</si>
  <si>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</si>
  <si>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</si>
  <si>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</si>
  <si>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</si>
  <si>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</si>
  <si>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</si>
  <si>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</si>
  <si>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</si>
  <si>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</si>
  <si>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</si>
  <si>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</si>
  <si>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</si>
  <si>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</si>
  <si>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</si>
  <si>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</si>
  <si>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</si>
  <si>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</si>
  <si>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</si>
  <si>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</si>
  <si>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</si>
  <si>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</si>
  <si>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</si>
  <si>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</si>
  <si>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</si>
  <si>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</si>
  <si>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</si>
  <si>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</si>
  <si>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</si>
  <si>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</si>
  <si>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</si>
  <si>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</si>
  <si>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</si>
  <si>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</si>
  <si>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</si>
  <si>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</si>
  <si>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</si>
  <si>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</si>
  <si>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</si>
  <si>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</si>
  <si>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</si>
  <si>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</si>
  <si>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</si>
  <si>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</si>
  <si>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</si>
  <si>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</si>
  <si>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</si>
  <si>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</si>
  <si>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</si>
  <si>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</si>
  <si>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</si>
  <si>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</si>
  <si>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</si>
  <si>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</si>
  <si>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</si>
  <si>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</si>
  <si>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</si>
  <si>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</si>
  <si>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</si>
  <si>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</si>
  <si>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</si>
  <si>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</si>
  <si>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</si>
  <si>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</si>
  <si>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</si>
  <si>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</si>
  <si>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</si>
  <si>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</si>
  <si>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</si>
  <si>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</si>
  <si>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</si>
  <si>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</si>
  <si>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</si>
  <si>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</si>
  <si>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</si>
  <si>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</si>
  <si>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</si>
  <si>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</si>
  <si>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</si>
  <si>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</si>
  <si>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</si>
  <si>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</si>
  <si>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</si>
  <si>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</si>
  <si>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</si>
  <si>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</si>
  <si>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</si>
  <si>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</si>
  <si>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</si>
  <si>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</si>
  <si>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</si>
  <si>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</si>
  <si>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</si>
  <si>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</si>
  <si>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</si>
  <si>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</si>
  <si>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</si>
  <si>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</si>
  <si>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</si>
  <si>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</si>
  <si>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</si>
  <si>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</si>
  <si>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</si>
  <si>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</si>
  <si>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</si>
  <si>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</si>
  <si>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</si>
  <si>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</si>
  <si>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</si>
  <si>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</si>
  <si>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</si>
  <si>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</si>
  <si>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</si>
  <si>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</si>
  <si>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</si>
  <si>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</si>
  <si>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</si>
  <si>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</si>
  <si>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</si>
  <si>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</si>
  <si>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</si>
  <si>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</si>
  <si>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</si>
  <si>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</si>
  <si>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</si>
  <si>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</si>
  <si>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</si>
  <si>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</si>
  <si>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</si>
  <si>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</si>
  <si>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</si>
  <si>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</si>
  <si>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</si>
  <si>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</si>
  <si>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</si>
  <si>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</si>
  <si>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</si>
  <si>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</si>
  <si>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</si>
  <si>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</si>
  <si>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</si>
  <si>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</si>
  <si>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</si>
  <si>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</si>
  <si>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</si>
  <si>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</si>
  <si>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</si>
  <si>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</si>
  <si>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</si>
  <si>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</si>
  <si>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</si>
  <si>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</si>
  <si>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</si>
  <si>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</si>
  <si>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</si>
  <si>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</si>
  <si>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</si>
  <si>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</si>
  <si>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</si>
  <si>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</si>
  <si>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</si>
  <si>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</si>
  <si>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</si>
  <si>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</si>
  <si>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</si>
  <si>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</si>
  <si>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</si>
  <si>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</si>
  <si>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</si>
  <si>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</si>
  <si>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</si>
  <si>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</si>
  <si>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</si>
  <si>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</si>
  <si>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</si>
  <si>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</si>
  <si>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</si>
  <si>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</si>
  <si>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</si>
  <si>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</si>
  <si>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</si>
  <si>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</si>
  <si>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</si>
  <si>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</si>
  <si>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</si>
  <si>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</si>
  <si>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</si>
  <si>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</si>
  <si>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</si>
  <si>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</si>
  <si>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</si>
  <si>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</si>
  <si>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</si>
  <si>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</si>
  <si>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</si>
  <si>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</si>
  <si>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</si>
  <si>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</si>
  <si>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</si>
  <si>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</si>
  <si>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</si>
  <si>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</si>
  <si>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</si>
  <si>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</si>
  <si>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</si>
  <si>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</si>
  <si>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</si>
  <si>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</si>
  <si>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</si>
  <si>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</si>
  <si>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</si>
  <si>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</si>
  <si>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</si>
  <si>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</si>
  <si>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</si>
  <si>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</si>
  <si>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</si>
  <si>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</si>
  <si>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</si>
  <si>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</si>
  <si>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</si>
  <si>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</si>
  <si>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</si>
  <si>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</si>
  <si>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</si>
  <si>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</si>
  <si>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</si>
  <si>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</si>
  <si>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</si>
  <si>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</si>
  <si>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</si>
  <si>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</si>
  <si>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</si>
  <si>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</si>
  <si>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</si>
  <si>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</si>
  <si>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</si>
  <si>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</si>
  <si>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</si>
  <si>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</si>
  <si>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</si>
  <si>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</si>
  <si>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</si>
  <si>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</si>
  <si>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</si>
  <si>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</si>
  <si>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</si>
  <si>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</si>
  <si>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</si>
  <si>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</si>
  <si>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</si>
  <si>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</si>
  <si>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</si>
  <si>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</si>
  <si>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</si>
  <si>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</si>
  <si>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</si>
  <si>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</si>
  <si>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</si>
  <si>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</si>
  <si>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</si>
  <si>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</si>
  <si>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</si>
  <si>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</si>
  <si>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</si>
  <si>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</si>
  <si>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</si>
  <si>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</si>
  <si>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</si>
  <si>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</si>
  <si>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</si>
  <si>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</si>
  <si>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</si>
  <si>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</si>
  <si>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</si>
  <si>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</si>
  <si>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</si>
  <si>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</si>
  <si>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</si>
  <si>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</si>
  <si>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</si>
  <si>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</si>
  <si>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</si>
  <si>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</si>
  <si>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</si>
  <si>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</si>
  <si>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</si>
  <si>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</si>
  <si>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</si>
  <si>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</si>
  <si>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</si>
  <si>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</si>
  <si>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</si>
  <si>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</si>
  <si>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</si>
  <si>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</si>
  <si>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</si>
  <si>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</si>
  <si>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</si>
  <si>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</si>
  <si>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</si>
  <si>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</si>
  <si>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</si>
  <si>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</si>
  <si>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</si>
  <si>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</si>
  <si>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</si>
  <si>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</si>
  <si>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</si>
  <si>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</si>
  <si>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</si>
  <si>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</si>
  <si>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</si>
  <si>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</si>
  <si>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</si>
  <si>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</si>
  <si>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</si>
  <si>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</si>
  <si>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</si>
  <si>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</si>
  <si>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</si>
  <si>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</si>
  <si>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</si>
  <si>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</si>
  <si>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</si>
  <si>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</si>
  <si>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</si>
  <si>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</si>
  <si>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</si>
  <si>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</si>
  <si>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</si>
  <si>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</si>
  <si>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</si>
  <si>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</si>
  <si>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</si>
  <si>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</si>
  <si>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</si>
  <si>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</si>
  <si>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</si>
  <si>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</si>
  <si>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</si>
  <si>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</si>
  <si>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</si>
  <si>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</si>
  <si>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</si>
  <si>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</si>
  <si>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</si>
  <si>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</si>
  <si>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</si>
  <si>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</si>
  <si>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</si>
  <si>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</si>
  <si>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</si>
  <si>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</si>
  <si>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</si>
  <si>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</si>
  <si>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</si>
  <si>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</si>
  <si>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</si>
  <si>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</si>
  <si>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</si>
  <si>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</si>
  <si>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</si>
  <si>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</si>
  <si>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</si>
  <si>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</si>
  <si>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</si>
  <si>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</si>
  <si>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</si>
  <si>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</si>
  <si>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</si>
  <si>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</si>
  <si>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</si>
  <si>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</si>
  <si>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</si>
  <si>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</si>
  <si>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</si>
  <si>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</si>
  <si>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</si>
  <si>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</si>
  <si>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</si>
  <si>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</si>
  <si>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</si>
  <si>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</si>
  <si>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</si>
  <si>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</si>
  <si>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</si>
  <si>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</si>
  <si>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</si>
  <si>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</si>
  <si>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</si>
  <si>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</si>
  <si>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</si>
  <si>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</si>
  <si>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</si>
  <si>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</si>
  <si>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</si>
  <si>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</si>
  <si>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</si>
  <si>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</si>
  <si>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</si>
  <si>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</si>
  <si>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</si>
  <si>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</si>
  <si>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</si>
  <si>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</si>
  <si>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</si>
  <si>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</si>
  <si>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</si>
  <si>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</si>
  <si>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</si>
  <si>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</si>
  <si>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</si>
  <si>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</si>
  <si>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</si>
  <si>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</si>
  <si>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</si>
  <si>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</si>
  <si>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</si>
  <si>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</si>
  <si>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</si>
  <si>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</si>
  <si>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</si>
  <si>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</si>
  <si>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</si>
  <si>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</si>
  <si>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</si>
  <si>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</si>
  <si>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</si>
  <si>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</si>
  <si>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</si>
  <si>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</si>
  <si>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</si>
  <si>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</si>
  <si>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</si>
  <si>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</si>
  <si>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</si>
  <si>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</si>
  <si>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</si>
  <si>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</si>
  <si>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</si>
  <si>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</si>
  <si>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</si>
  <si>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</si>
  <si>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</si>
  <si>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</si>
  <si>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</si>
  <si>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</si>
  <si>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</si>
  <si>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</si>
  <si>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</si>
  <si>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</si>
  <si>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</si>
  <si>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</si>
  <si>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</si>
  <si>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</si>
  <si>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</si>
  <si>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</si>
  <si>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</si>
  <si>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</si>
  <si>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</si>
  <si>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</si>
  <si>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</si>
  <si>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</si>
  <si>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</si>
  <si>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</si>
  <si>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</si>
  <si>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</si>
  <si>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</si>
  <si>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</si>
  <si>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</si>
  <si>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</si>
  <si>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</si>
  <si>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</si>
  <si>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</si>
  <si>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</si>
  <si>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</si>
  <si>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</si>
  <si>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</si>
  <si>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</si>
  <si>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</si>
  <si>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</si>
  <si>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</si>
  <si>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</si>
  <si>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</si>
  <si>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</si>
  <si>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</si>
  <si>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</si>
  <si>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</si>
  <si>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</si>
  <si>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</si>
  <si>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</si>
  <si>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</si>
  <si>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</si>
  <si>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</si>
  <si>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</si>
  <si>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</si>
  <si>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</si>
  <si>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</si>
  <si>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</si>
  <si>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</si>
  <si>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</si>
  <si>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</si>
  <si>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</si>
  <si>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</si>
  <si>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</si>
  <si>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</si>
  <si>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</si>
  <si>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</si>
  <si>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</si>
  <si>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</si>
  <si>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</si>
  <si>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</si>
  <si>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</si>
  <si>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</si>
  <si>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</si>
  <si>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</si>
  <si>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</si>
  <si>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</si>
  <si>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</si>
  <si>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</si>
  <si>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</si>
  <si>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</si>
  <si>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</si>
  <si>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</si>
  <si>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</si>
  <si>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</si>
  <si>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</si>
  <si>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</si>
  <si>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</si>
  <si>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</si>
  <si>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</si>
  <si>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</si>
  <si>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</si>
  <si>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</si>
  <si>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</si>
  <si>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</si>
  <si>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</si>
  <si>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</si>
  <si>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</si>
  <si>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</si>
  <si>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</si>
  <si>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</si>
  <si>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</si>
  <si>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</si>
  <si>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</si>
  <si>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</si>
  <si>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</si>
  <si>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</si>
  <si>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</si>
  <si>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</si>
  <si>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</si>
  <si>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</si>
  <si>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</si>
  <si>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</si>
  <si>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</si>
  <si>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</si>
  <si>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</si>
  <si>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</si>
  <si>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</si>
  <si>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</si>
  <si>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</si>
  <si>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</si>
  <si>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</si>
  <si>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</si>
  <si>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</si>
  <si>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</si>
  <si>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</si>
  <si>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</si>
  <si>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</si>
  <si>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</si>
  <si>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</si>
  <si>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</si>
  <si>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</si>
  <si>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</si>
  <si>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</si>
  <si>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</si>
  <si>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</si>
  <si>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</si>
  <si>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</si>
  <si>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</si>
  <si>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</si>
  <si>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</si>
  <si>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</si>
  <si>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</si>
  <si>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</si>
  <si>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</si>
  <si>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</si>
  <si>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</si>
  <si>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</si>
  <si>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</si>
  <si>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</si>
  <si>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</si>
  <si>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</si>
  <si>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</si>
  <si>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</si>
  <si>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</si>
  <si>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</si>
  <si>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</si>
  <si>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</si>
  <si>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</si>
  <si>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</si>
  <si>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</si>
  <si>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</si>
  <si>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</si>
  <si>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</si>
  <si>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</si>
  <si>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</si>
  <si>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</si>
  <si>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</si>
  <si>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</si>
  <si>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</si>
  <si>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</si>
  <si>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</si>
  <si>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</si>
  <si>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</si>
  <si>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</si>
  <si>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</si>
  <si>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</si>
  <si>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</si>
  <si>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</si>
  <si>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</si>
  <si>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</si>
  <si>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</si>
  <si>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</si>
  <si>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</si>
  <si>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</si>
  <si>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</si>
  <si>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</si>
  <si>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</si>
  <si>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</si>
  <si>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</si>
  <si>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</si>
  <si>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</si>
  <si>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</si>
  <si>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</si>
  <si>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</si>
  <si>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</si>
  <si>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</si>
  <si>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</si>
  <si>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</si>
  <si>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</si>
  <si>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</si>
  <si>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</si>
  <si>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</si>
  <si>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</si>
  <si>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</si>
  <si>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</si>
  <si>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</si>
  <si>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</si>
  <si>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</si>
  <si>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</si>
  <si>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</si>
  <si>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</si>
  <si>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</si>
  <si>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</si>
  <si>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</si>
  <si>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</si>
  <si>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</si>
  <si>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</si>
  <si>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</si>
  <si>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</si>
  <si>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</si>
  <si>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</si>
  <si>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</si>
  <si>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</si>
  <si>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</si>
  <si>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</si>
  <si>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</si>
  <si>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</si>
  <si>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</si>
  <si>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</si>
  <si>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</si>
  <si>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</si>
  <si>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</si>
  <si>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</si>
  <si>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</si>
  <si>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</si>
  <si>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</si>
  <si>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</si>
  <si>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</si>
  <si>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</si>
  <si>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</si>
  <si>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</si>
  <si>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</si>
  <si>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</si>
  <si>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</si>
  <si>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</si>
  <si>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</si>
  <si>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</si>
  <si>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</si>
  <si>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</si>
  <si>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</si>
  <si>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</si>
  <si>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</si>
  <si>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</si>
  <si>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</si>
  <si>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</si>
  <si>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</si>
  <si>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</si>
  <si>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</si>
  <si>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</si>
  <si>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</si>
  <si>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</si>
  <si>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</si>
  <si>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</si>
  <si>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</si>
  <si>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</si>
  <si>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</si>
  <si>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</si>
  <si>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</si>
  <si>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</si>
  <si>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</si>
  <si>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</si>
  <si>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</si>
  <si>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</si>
  <si>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</si>
  <si>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</si>
  <si>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</si>
  <si>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</si>
  <si>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</si>
  <si>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</si>
  <si>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</si>
  <si>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</si>
  <si>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</si>
  <si>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</si>
  <si>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</si>
  <si>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</si>
  <si>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</si>
  <si>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</si>
  <si>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</si>
  <si>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</si>
  <si>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</si>
  <si>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</si>
  <si>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</si>
  <si>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</si>
  <si>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</si>
  <si>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</si>
  <si>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</si>
  <si>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</si>
  <si>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</si>
  <si>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</si>
  <si>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</si>
  <si>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</si>
  <si>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</si>
  <si>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</si>
  <si>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</si>
  <si>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</si>
  <si>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</si>
  <si>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</si>
  <si>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</si>
  <si>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</si>
  <si>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</si>
  <si>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</si>
  <si>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</si>
  <si>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</si>
  <si>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</si>
  <si>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</si>
  <si>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</si>
  <si>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</si>
  <si>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</si>
  <si>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</si>
  <si>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</si>
  <si>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</si>
  <si>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</si>
  <si>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</si>
  <si>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</si>
  <si>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</si>
  <si>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</si>
  <si>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</si>
  <si>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</si>
  <si>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</si>
  <si>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</si>
  <si>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</si>
  <si>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</si>
  <si>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</si>
  <si>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</si>
  <si>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</si>
  <si>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</si>
  <si>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</si>
  <si>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</si>
  <si>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</si>
  <si>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</si>
  <si>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</si>
  <si>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</si>
  <si>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</si>
  <si>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</si>
  <si>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</si>
  <si>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</si>
  <si>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</si>
  <si>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</si>
  <si>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</si>
  <si>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</si>
  <si>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</si>
  <si>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</si>
  <si>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</si>
  <si>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</si>
  <si>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</si>
  <si>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</si>
  <si>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</si>
  <si>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</si>
  <si>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</si>
  <si>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</si>
  <si>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</si>
  <si>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</si>
  <si>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</si>
  <si>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</si>
  <si>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</si>
  <si>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</si>
  <si>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</si>
  <si>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</si>
  <si>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</si>
  <si>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</si>
  <si>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</si>
  <si>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</si>
  <si>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</si>
  <si>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</si>
  <si>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</si>
  <si>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</si>
  <si>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</si>
  <si>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</si>
  <si>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</si>
  <si>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</si>
  <si>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</si>
  <si>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</si>
  <si>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</si>
  <si>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</si>
  <si>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</si>
  <si>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</si>
  <si>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</si>
  <si>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</si>
  <si>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</si>
  <si>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</si>
  <si>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</si>
  <si>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</si>
  <si>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</si>
  <si>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</si>
  <si>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</si>
  <si>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</si>
  <si>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</si>
  <si>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</si>
  <si>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</si>
  <si>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</si>
  <si>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</si>
  <si>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</si>
  <si>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</si>
  <si>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</si>
  <si>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</si>
  <si>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</si>
  <si>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</si>
  <si>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</si>
  <si>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</si>
  <si>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</si>
  <si>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</si>
  <si>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</si>
  <si>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</si>
  <si>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</si>
  <si>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</si>
  <si>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</si>
  <si>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</si>
  <si>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</si>
  <si>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</si>
  <si>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</si>
  <si>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</si>
  <si>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</si>
  <si>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</si>
  <si>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</si>
  <si>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</si>
  <si>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</si>
  <si>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</si>
  <si>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</si>
  <si>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</si>
  <si>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</si>
  <si>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</si>
  <si>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</si>
  <si>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</si>
  <si>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</si>
  <si>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</si>
  <si>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</si>
  <si>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</si>
  <si>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</si>
  <si>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</si>
  <si>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</si>
  <si>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</si>
  <si>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</si>
  <si>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</si>
  <si>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</si>
  <si>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</si>
  <si>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</si>
  <si>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</si>
  <si>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</si>
  <si>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</si>
  <si>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</si>
  <si>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</si>
  <si>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</si>
  <si>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</si>
  <si>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</si>
  <si>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</si>
  <si>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</si>
  <si>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</si>
  <si>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</si>
  <si>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</si>
  <si>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</si>
  <si>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</si>
  <si>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</si>
  <si>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</si>
  <si>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</si>
  <si>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</si>
  <si>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</si>
  <si>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</si>
  <si>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</si>
  <si>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</si>
  <si>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</si>
  <si>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</si>
  <si>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</si>
  <si>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</si>
  <si>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</si>
  <si>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</si>
  <si>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</si>
  <si>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</si>
  <si>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</si>
  <si>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</si>
  <si>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</si>
  <si>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</si>
  <si>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</si>
  <si>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</si>
  <si>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</si>
  <si>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</si>
  <si>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</si>
  <si>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</si>
  <si>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</si>
  <si>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</si>
  <si>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</si>
  <si>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</si>
  <si>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</si>
  <si>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</si>
  <si>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</si>
  <si>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</si>
  <si>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</si>
  <si>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</si>
  <si>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</si>
  <si>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</si>
  <si>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</si>
  <si>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</si>
  <si>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</si>
  <si>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</si>
  <si>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</si>
  <si>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</si>
  <si>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</si>
  <si>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</si>
  <si>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</si>
  <si>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</si>
  <si>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</si>
  <si>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</si>
  <si>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</si>
  <si>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</si>
  <si>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</si>
  <si>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</si>
  <si>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</si>
  <si>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</si>
  <si>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</si>
  <si>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</si>
  <si>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</si>
  <si>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</si>
  <si>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</si>
  <si>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</si>
  <si>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</si>
  <si>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</si>
  <si>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</si>
  <si>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</si>
  <si>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</si>
  <si>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</si>
  <si>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</si>
  <si>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</si>
  <si>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</si>
  <si>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</si>
  <si>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</si>
  <si>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</si>
  <si>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</si>
  <si>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</si>
  <si>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</si>
  <si>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</si>
  <si>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</si>
  <si>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</si>
  <si>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</si>
  <si>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</si>
  <si>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</si>
  <si>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</si>
  <si>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</si>
  <si>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</si>
  <si>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</si>
  <si>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</si>
  <si>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</si>
  <si>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</si>
  <si>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</si>
  <si>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</si>
  <si>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</si>
  <si>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</si>
  <si>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</si>
  <si>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</si>
  <si>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</si>
  <si>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</si>
  <si>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</si>
  <si>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</si>
  <si>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</si>
  <si>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</si>
  <si>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</si>
  <si>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</si>
  <si>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</si>
  <si>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</si>
  <si>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</si>
  <si>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</si>
  <si>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</si>
  <si>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</si>
  <si>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</si>
  <si>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</si>
  <si>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</si>
  <si>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</si>
  <si>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</si>
  <si>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</si>
  <si>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</si>
  <si>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</si>
  <si>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</si>
  <si>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</si>
  <si>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</si>
  <si>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</si>
  <si>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</si>
  <si>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</si>
  <si>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</si>
  <si>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</si>
  <si>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</si>
  <si>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</si>
  <si>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</si>
  <si>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</si>
  <si>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</si>
  <si>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</si>
  <si>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</si>
  <si>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</si>
  <si>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</si>
  <si>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</si>
  <si>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</si>
  <si>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</si>
  <si>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</si>
  <si>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</si>
  <si>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</si>
  <si>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</si>
  <si>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</si>
  <si>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</si>
  <si>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</si>
  <si>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</si>
  <si>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</si>
  <si>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</si>
  <si>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</si>
  <si>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</si>
  <si>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</si>
  <si>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</si>
  <si>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</si>
  <si>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</si>
  <si>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</si>
  <si>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</si>
  <si>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</si>
  <si>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</si>
  <si>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</si>
  <si>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</si>
  <si>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</si>
  <si>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</si>
  <si>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</si>
  <si>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</si>
  <si>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</si>
  <si>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</si>
  <si>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</si>
  <si>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</si>
  <si>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</si>
  <si>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</si>
  <si>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</si>
  <si>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</si>
  <si>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</si>
  <si>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</si>
  <si>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</si>
  <si>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</si>
  <si>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</si>
  <si>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</si>
  <si>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</si>
  <si>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</si>
  <si>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</si>
  <si>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</si>
  <si>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</si>
  <si>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</si>
  <si>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</si>
  <si>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</si>
  <si>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</si>
  <si>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</si>
  <si>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</si>
  <si>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</si>
  <si>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</si>
  <si>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</si>
  <si>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</si>
  <si>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</si>
  <si>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</si>
  <si>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</si>
  <si>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</si>
  <si>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</si>
  <si>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</si>
  <si>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</si>
  <si>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</si>
  <si>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</si>
  <si>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</si>
  <si>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</si>
  <si>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</si>
  <si>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</si>
  <si>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</si>
  <si>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</si>
  <si>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</si>
  <si>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</si>
  <si>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</si>
  <si>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</si>
  <si>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</si>
  <si>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</si>
  <si>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</si>
  <si>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</si>
  <si>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</si>
  <si>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</si>
  <si>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</si>
  <si>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</si>
  <si>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</si>
  <si>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</si>
  <si>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</si>
  <si>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</si>
  <si>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</si>
  <si>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</si>
  <si>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</si>
  <si>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</si>
  <si>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</si>
  <si>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</si>
  <si>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</si>
  <si>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</si>
  <si>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</si>
  <si>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</si>
  <si>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</si>
  <si>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</si>
  <si>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</si>
  <si>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</si>
  <si>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</si>
  <si>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</si>
  <si>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</si>
  <si>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</si>
  <si>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</si>
  <si>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</si>
  <si>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</si>
  <si>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</si>
  <si>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</si>
  <si>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</si>
  <si>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</si>
  <si>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</si>
  <si>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</si>
  <si>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</si>
  <si>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</si>
  <si>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</si>
  <si>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</si>
  <si>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</si>
  <si>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</si>
  <si>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</si>
  <si>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</si>
  <si>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</si>
  <si>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</si>
  <si>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</si>
  <si>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</si>
  <si>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</si>
  <si>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</si>
  <si>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</si>
  <si>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</si>
  <si>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</si>
  <si>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</si>
  <si>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</si>
  <si>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</si>
  <si>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</si>
  <si>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</si>
  <si>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</si>
  <si>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</si>
  <si>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</si>
  <si>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</si>
  <si>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</si>
  <si>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</si>
  <si>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</si>
  <si>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</si>
  <si>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</si>
  <si>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</si>
  <si>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</si>
  <si>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</si>
  <si>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</si>
  <si>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</si>
  <si>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</si>
  <si>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</si>
  <si>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</si>
  <si>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</si>
  <si>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</si>
  <si>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</si>
  <si>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</si>
  <si>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</si>
  <si>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</si>
  <si>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</si>
  <si>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</si>
  <si>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</si>
  <si>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</si>
  <si>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</si>
  <si>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</si>
  <si>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</si>
  <si>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</si>
  <si>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</si>
  <si>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</si>
  <si>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</si>
  <si>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</si>
  <si>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</si>
  <si>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</si>
  <si>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</si>
  <si>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</si>
  <si>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</si>
  <si>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</si>
  <si>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</si>
  <si>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</si>
  <si>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</si>
  <si>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</si>
  <si>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</si>
  <si>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</si>
  <si>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</si>
  <si>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</si>
  <si>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</si>
  <si>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</si>
  <si>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</si>
  <si>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</si>
  <si>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</si>
  <si>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</si>
  <si>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</si>
  <si>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</si>
  <si>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</si>
  <si>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</si>
  <si>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</si>
  <si>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</si>
  <si>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</si>
  <si>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</si>
  <si>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</si>
  <si>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</si>
  <si>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</si>
  <si>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</si>
  <si>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</si>
  <si>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</si>
  <si>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</si>
  <si>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</si>
  <si>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</si>
  <si>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</si>
  <si>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</si>
  <si>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</si>
  <si>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</si>
  <si>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</si>
  <si>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</si>
  <si>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</si>
  <si>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</si>
  <si>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</si>
  <si>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</si>
  <si>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</si>
  <si>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</si>
  <si>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</si>
  <si>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</si>
  <si>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</si>
  <si>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</si>
  <si>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</si>
  <si>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</si>
  <si>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</si>
  <si>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</si>
  <si>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</si>
  <si>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</si>
  <si>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</si>
  <si>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</si>
  <si>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</si>
  <si>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</si>
  <si>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</si>
  <si>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</si>
  <si>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</si>
  <si>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</si>
  <si>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</si>
  <si>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</si>
  <si>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</si>
  <si>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</si>
  <si>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</si>
  <si>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</si>
  <si>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</si>
  <si>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</si>
  <si>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</si>
  <si>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</si>
  <si>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</si>
  <si>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</si>
  <si>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</si>
  <si>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</si>
  <si>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</si>
  <si>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</si>
  <si>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</si>
  <si>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</si>
  <si>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</si>
  <si>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</si>
  <si>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</si>
  <si>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</si>
  <si>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</si>
  <si>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</si>
  <si>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</si>
  <si>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</si>
  <si>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</si>
  <si>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</si>
  <si>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</si>
  <si>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</si>
  <si>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</si>
  <si>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</si>
  <si>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</si>
  <si>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</si>
  <si>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</si>
  <si>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</si>
  <si>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</si>
  <si>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</si>
  <si>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</si>
  <si>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</si>
  <si>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</si>
  <si>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</si>
  <si>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</si>
  <si>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</si>
  <si>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</si>
  <si>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</si>
  <si>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</si>
  <si>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</si>
  <si>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</si>
  <si>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</si>
  <si>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</si>
  <si>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</si>
  <si>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</si>
  <si>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</si>
  <si>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</si>
  <si>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</si>
  <si>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</si>
  <si>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</si>
  <si>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</si>
  <si>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</si>
  <si>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</si>
  <si>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</si>
  <si>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</si>
  <si>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</si>
  <si>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</si>
  <si>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</si>
  <si>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</si>
  <si>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</si>
  <si>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</si>
  <si>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</si>
  <si>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</si>
  <si>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</si>
  <si>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</si>
  <si>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</si>
  <si>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</si>
  <si>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</si>
  <si>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</si>
  <si>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</si>
  <si>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</si>
  <si>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</si>
  <si>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</si>
  <si>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</si>
  <si>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</si>
  <si>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</si>
  <si>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</si>
  <si>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</si>
  <si>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</si>
  <si>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</si>
  <si>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</si>
  <si>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</si>
  <si>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</si>
  <si>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</si>
  <si>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</si>
  <si>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</si>
  <si>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</si>
  <si>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</si>
  <si>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</si>
  <si>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</si>
  <si>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</si>
  <si>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</si>
  <si>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</si>
  <si>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</si>
  <si>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</si>
  <si>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</si>
  <si>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</si>
  <si>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</si>
  <si>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</si>
  <si>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</si>
  <si>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</si>
  <si>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</si>
  <si>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</si>
  <si>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</si>
  <si>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</si>
  <si>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</si>
  <si>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</si>
  <si>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</si>
  <si>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</si>
  <si>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</si>
  <si>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</si>
  <si>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</si>
  <si>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</si>
  <si>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</si>
  <si>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</si>
  <si>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</si>
  <si>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</si>
  <si>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</si>
  <si>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</si>
  <si>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</si>
  <si>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</si>
  <si>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</si>
  <si>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</si>
  <si>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</si>
  <si>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</si>
  <si>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</si>
  <si>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</si>
  <si>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</si>
  <si>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</si>
  <si>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</si>
  <si>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</si>
  <si>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</si>
  <si>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</si>
  <si>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</si>
  <si>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</si>
  <si>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</si>
  <si>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</si>
  <si>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</si>
  <si>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</si>
  <si>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</si>
  <si>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</si>
  <si>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</si>
  <si>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</si>
  <si>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</si>
  <si>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</si>
  <si>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</si>
  <si>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</si>
  <si>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</si>
  <si>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</si>
  <si>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</si>
  <si>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</si>
  <si>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</si>
  <si>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</si>
  <si>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</si>
  <si>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</si>
  <si>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</si>
  <si>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</si>
  <si>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</si>
  <si>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</si>
  <si>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</si>
  <si>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</si>
  <si>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</si>
  <si>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</si>
  <si>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</si>
  <si>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</si>
  <si>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</si>
  <si>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</si>
  <si>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</si>
  <si>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</si>
  <si>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</si>
  <si>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</si>
  <si>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</si>
  <si>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</si>
  <si>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</si>
  <si>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</si>
  <si>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</si>
  <si>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</si>
  <si>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</si>
  <si>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</si>
  <si>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</si>
  <si>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</si>
  <si>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</si>
  <si>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</si>
  <si>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</si>
  <si>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</si>
  <si>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</si>
  <si>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</si>
  <si>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</si>
  <si>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</si>
  <si>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</si>
  <si>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</si>
  <si>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</si>
  <si>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</si>
  <si>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</si>
  <si>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</si>
  <si>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</si>
  <si>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</si>
  <si>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</si>
  <si>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</si>
  <si>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</si>
  <si>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</si>
  <si>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</si>
  <si>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</si>
  <si>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</si>
  <si>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</si>
  <si>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</si>
  <si>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</si>
  <si>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</si>
  <si>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</si>
  <si>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</si>
  <si>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</si>
  <si>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</si>
  <si>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</si>
  <si>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</si>
  <si>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</si>
  <si>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</si>
  <si>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</si>
  <si>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</si>
  <si>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</si>
  <si>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</si>
  <si>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</si>
  <si>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</si>
  <si>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</si>
  <si>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</si>
  <si>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</si>
  <si>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</si>
  <si>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</si>
  <si>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</si>
  <si>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</si>
  <si>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</si>
  <si>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</si>
  <si>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</si>
  <si>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</si>
  <si>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</si>
  <si>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</si>
  <si>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</si>
  <si>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</si>
  <si>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</si>
  <si>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</si>
  <si>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</si>
  <si>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</si>
  <si>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</si>
  <si>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</si>
  <si>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</si>
  <si>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</si>
  <si>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</si>
  <si>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</si>
  <si>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</si>
  <si>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</si>
  <si>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</si>
  <si>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</si>
  <si>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</si>
  <si>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</si>
  <si>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</si>
  <si>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</si>
  <si>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</si>
  <si>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</si>
  <si>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</si>
  <si>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</si>
  <si>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</si>
  <si>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</si>
  <si>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</si>
  <si>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</si>
  <si>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</si>
  <si>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</si>
  <si>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</si>
  <si>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</si>
  <si>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</si>
  <si>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</si>
  <si>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</si>
  <si>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</si>
  <si>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</si>
  <si>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</si>
  <si>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</si>
  <si>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</si>
  <si>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</si>
  <si>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</si>
  <si>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</si>
  <si>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</si>
  <si>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</si>
  <si>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</si>
  <si>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</si>
  <si>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</si>
  <si>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</si>
  <si>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</si>
  <si>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</si>
  <si>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</si>
  <si>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</si>
  <si>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</si>
  <si>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</si>
  <si>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</si>
  <si>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</si>
  <si>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</si>
  <si>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</si>
  <si>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</si>
  <si>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</si>
  <si>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</si>
  <si>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</si>
  <si>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</si>
  <si>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</si>
  <si>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</si>
  <si>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</si>
  <si>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</si>
  <si>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</si>
  <si>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</si>
  <si>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</si>
  <si>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</si>
  <si>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</si>
  <si>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</si>
  <si>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</si>
  <si>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</si>
  <si>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</si>
  <si>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</si>
  <si>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</si>
  <si>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</si>
  <si>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</si>
  <si>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</si>
  <si>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</si>
  <si>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</si>
  <si>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</si>
  <si>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</si>
  <si>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</si>
  <si>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</si>
  <si>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</si>
  <si>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</si>
  <si>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</si>
  <si>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</si>
  <si>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</si>
  <si>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</si>
  <si>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</si>
  <si>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</si>
  <si>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</si>
  <si>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</si>
  <si>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</si>
  <si>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</si>
  <si>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</si>
  <si>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</si>
  <si>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</si>
  <si>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</si>
  <si>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</si>
  <si>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</si>
  <si>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</si>
  <si>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</si>
  <si>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</si>
  <si>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</si>
  <si>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</si>
  <si>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</si>
  <si>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</si>
  <si>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</si>
  <si>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</si>
  <si>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</si>
  <si>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</si>
  <si>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</si>
  <si>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</si>
  <si>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</si>
  <si>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</si>
  <si>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</si>
  <si>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</si>
  <si>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</si>
  <si>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</si>
  <si>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</si>
  <si>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</si>
  <si>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</si>
  <si>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</si>
  <si>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</si>
  <si>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</si>
  <si>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</si>
  <si>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</si>
  <si>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</si>
  <si>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</si>
  <si>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</si>
  <si>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</si>
  <si>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</si>
  <si>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</si>
  <si>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</si>
  <si>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</si>
  <si>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</si>
  <si>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</si>
  <si>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</si>
  <si>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</si>
  <si>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</si>
  <si>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</si>
  <si>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</si>
  <si>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</si>
  <si>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</si>
  <si>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</si>
  <si>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</si>
  <si>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</si>
  <si>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</si>
  <si>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</si>
  <si>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</si>
  <si>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</si>
  <si>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</si>
  <si>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</si>
  <si>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</si>
  <si>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</si>
  <si>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</si>
  <si>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</si>
  <si>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</si>
  <si>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</si>
  <si>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</si>
  <si>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</si>
  <si>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</si>
  <si>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</si>
  <si>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</si>
  <si>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</si>
  <si>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</si>
  <si>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</si>
  <si>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</si>
  <si>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</si>
  <si>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</si>
  <si>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</si>
  <si>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</si>
  <si>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</si>
  <si>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</si>
  <si>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</si>
  <si>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</si>
  <si>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</si>
  <si>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</si>
  <si>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</si>
  <si>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</si>
  <si>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</si>
  <si>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</si>
  <si>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</si>
  <si>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</si>
  <si>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</si>
  <si>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</si>
  <si>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</si>
  <si>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</si>
  <si>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</si>
  <si>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</si>
  <si>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</si>
  <si>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</si>
  <si>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</si>
  <si>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</si>
  <si>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</si>
  <si>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</si>
  <si>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</si>
  <si>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</si>
  <si>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</si>
  <si>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</si>
  <si>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</si>
  <si>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</si>
  <si>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</si>
  <si>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</si>
  <si>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</si>
  <si>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</si>
  <si>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</si>
  <si>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</si>
  <si>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</si>
  <si>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</si>
  <si>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</si>
  <si>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</si>
  <si>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</si>
  <si>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</si>
  <si>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</si>
  <si>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</si>
  <si>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</si>
  <si>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</si>
  <si>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</si>
  <si>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</si>
  <si>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</si>
  <si>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</si>
  <si>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</si>
  <si>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</si>
  <si>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</si>
  <si>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</si>
  <si>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</si>
  <si>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</si>
  <si>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</si>
  <si>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</si>
  <si>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</si>
  <si>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</si>
  <si>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</si>
  <si>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</si>
  <si>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</si>
  <si>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</si>
  <si>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</si>
  <si>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</si>
  <si>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</si>
  <si>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</si>
  <si>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</si>
  <si>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</si>
  <si>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</si>
  <si>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</si>
  <si>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</si>
  <si>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</si>
  <si>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</si>
  <si>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</si>
  <si>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</si>
  <si>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</si>
  <si>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</si>
  <si>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</si>
  <si>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</si>
  <si>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</si>
  <si>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</si>
  <si>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</si>
  <si>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</si>
  <si>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</si>
  <si>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</si>
  <si>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</si>
  <si>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</si>
  <si>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</si>
  <si>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</si>
  <si>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</si>
  <si>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</si>
  <si>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</si>
  <si>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</si>
  <si>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</si>
  <si>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</si>
  <si>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</si>
  <si>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</si>
  <si>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</si>
  <si>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</si>
  <si>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</si>
  <si>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</si>
  <si>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</si>
  <si>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</si>
  <si>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</si>
  <si>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</si>
  <si>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</si>
  <si>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</si>
  <si>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</si>
  <si>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</si>
  <si>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</si>
  <si>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</si>
  <si>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</si>
  <si>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</si>
  <si>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</si>
  <si>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</si>
  <si>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</si>
  <si>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</si>
  <si>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</si>
  <si>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</si>
  <si>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</si>
  <si>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</si>
  <si>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</si>
  <si>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</si>
  <si>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</si>
  <si>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</si>
  <si>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</si>
  <si>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</si>
  <si>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</si>
  <si>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</si>
  <si>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</si>
  <si>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</si>
  <si>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</si>
  <si>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</si>
  <si>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</si>
  <si>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</si>
  <si>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</si>
  <si>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</si>
  <si>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</si>
  <si>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</si>
  <si>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</si>
  <si>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</si>
  <si>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</si>
  <si>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</si>
  <si>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</si>
  <si>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</si>
  <si>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</si>
  <si>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</si>
  <si>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</si>
  <si>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</si>
  <si>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</si>
  <si>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</si>
  <si>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</si>
  <si>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</si>
  <si>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</si>
  <si>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</si>
  <si>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</si>
  <si>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</si>
  <si>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</si>
  <si>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</si>
  <si>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</si>
  <si>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</si>
  <si>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</si>
  <si>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</si>
  <si>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</si>
  <si>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</si>
  <si>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</si>
  <si>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</si>
  <si>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</si>
  <si>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</si>
  <si>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</si>
  <si>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</si>
  <si>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</si>
  <si>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</si>
  <si>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</si>
  <si>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</si>
  <si>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</si>
  <si>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</si>
  <si>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</si>
  <si>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</si>
  <si>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</si>
  <si>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</si>
  <si>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</si>
  <si>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</si>
  <si>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</si>
  <si>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</si>
  <si>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</si>
  <si>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</si>
  <si>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</si>
  <si>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</si>
  <si>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</si>
  <si>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</si>
  <si>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</si>
  <si>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</si>
  <si>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</si>
  <si>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</si>
  <si>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</si>
  <si>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</si>
  <si>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</si>
  <si>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</si>
  <si>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</si>
  <si>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</si>
  <si>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</si>
  <si>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</si>
  <si>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</si>
  <si>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</si>
  <si>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</si>
  <si>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</si>
  <si>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</si>
  <si>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</si>
  <si>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</si>
  <si>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</si>
  <si>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</si>
  <si>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</si>
  <si>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</si>
  <si>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</si>
  <si>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</si>
  <si>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</si>
  <si>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</si>
  <si>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</si>
  <si>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</si>
  <si>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</si>
  <si>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</si>
  <si>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</si>
  <si>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</si>
  <si>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</si>
  <si>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</si>
  <si>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</si>
  <si>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</si>
  <si>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</si>
  <si>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</si>
  <si>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</si>
  <si>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</si>
  <si>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</si>
  <si>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</si>
  <si>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</si>
  <si>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</si>
  <si>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</si>
  <si>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</si>
  <si>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</si>
  <si>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</si>
  <si>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</si>
  <si>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</si>
  <si>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</si>
  <si>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</si>
  <si>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</si>
  <si>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</si>
  <si>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</si>
  <si>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</si>
  <si>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</si>
  <si>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</si>
  <si>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</si>
  <si>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</si>
  <si>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</si>
  <si>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</si>
  <si>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</si>
  <si>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</si>
  <si>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</si>
  <si>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</si>
  <si>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</si>
  <si>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</si>
  <si>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</si>
  <si>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</si>
  <si>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</si>
  <si>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</si>
  <si>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</si>
  <si>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</si>
  <si>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</si>
  <si>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</si>
  <si>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</si>
  <si>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</si>
  <si>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</si>
  <si>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</si>
  <si>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</si>
  <si>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</si>
  <si>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</si>
  <si>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</si>
  <si>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</si>
  <si>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</si>
  <si>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</si>
  <si>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</si>
  <si>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</si>
  <si>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</si>
  <si>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</si>
  <si>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</si>
  <si>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</si>
  <si>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</si>
  <si>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</si>
  <si>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</si>
  <si>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</si>
  <si>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</si>
  <si>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</si>
  <si>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</si>
  <si>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</si>
  <si>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</si>
  <si>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</si>
  <si>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</si>
  <si>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</si>
  <si>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</si>
  <si>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</si>
  <si>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</si>
  <si>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</si>
  <si>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</si>
  <si>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</si>
  <si>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</si>
  <si>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</si>
  <si>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</si>
  <si>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</si>
  <si>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</si>
  <si>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</si>
  <si>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</si>
  <si>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</si>
  <si>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</si>
  <si>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</si>
  <si>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</si>
  <si>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</si>
  <si>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</si>
  <si>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</si>
  <si>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</si>
  <si>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</si>
  <si>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</si>
  <si>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</si>
  <si>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</si>
  <si>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</si>
  <si>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</si>
  <si>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</si>
  <si>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</si>
  <si>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</si>
  <si>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</si>
  <si>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</si>
  <si>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</si>
  <si>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</si>
  <si>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</si>
  <si>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</si>
  <si>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</si>
  <si>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</si>
  <si>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</si>
  <si>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</si>
  <si>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</si>
  <si>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</si>
  <si>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</si>
  <si>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</si>
  <si>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</si>
  <si>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</si>
  <si>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</si>
  <si>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</si>
  <si>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</si>
  <si>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</si>
  <si>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</si>
  <si>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</si>
  <si>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</si>
  <si>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</si>
  <si>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</si>
  <si>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</si>
  <si>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</si>
  <si>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</si>
  <si>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</si>
  <si>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</si>
  <si>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</si>
  <si>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</si>
  <si>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</si>
  <si>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</si>
  <si>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</si>
  <si>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</si>
  <si>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</si>
  <si>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</si>
  <si>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</si>
  <si>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</si>
  <si>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</si>
  <si>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</si>
  <si>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</si>
  <si>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</si>
  <si>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</si>
  <si>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</si>
  <si>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</si>
  <si>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</si>
  <si>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</si>
  <si>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</si>
  <si>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</si>
  <si>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</si>
  <si>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</si>
  <si>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</si>
  <si>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</si>
  <si>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</si>
  <si>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</si>
  <si>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</si>
  <si>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</si>
  <si>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</si>
  <si>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</si>
  <si>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</si>
  <si>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</si>
  <si>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</si>
  <si>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</si>
  <si>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</si>
  <si>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</si>
  <si>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</si>
  <si>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</si>
  <si>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</si>
  <si>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</si>
  <si>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</si>
  <si>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</si>
  <si>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</si>
  <si>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</si>
  <si>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</si>
  <si>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</si>
  <si>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</si>
  <si>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</si>
  <si>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</si>
  <si>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</si>
  <si>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</si>
  <si>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</si>
  <si>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</si>
  <si>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</si>
  <si>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</si>
  <si>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</si>
  <si>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</si>
  <si>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</si>
  <si>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</si>
  <si>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</si>
  <si>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</si>
  <si>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</si>
  <si>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</si>
  <si>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</si>
  <si>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</si>
  <si>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</si>
  <si>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</si>
  <si>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</si>
  <si>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</si>
  <si>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</si>
  <si>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</si>
  <si>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</si>
  <si>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</si>
  <si>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</si>
  <si>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</si>
  <si>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</si>
  <si>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</si>
  <si>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</si>
  <si>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</si>
  <si>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</si>
  <si>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</si>
  <si>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</si>
  <si>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</si>
  <si>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</si>
  <si>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</si>
  <si>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</si>
  <si>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</si>
  <si>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</si>
  <si>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</si>
  <si>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</si>
  <si>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</si>
  <si>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</si>
  <si>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</si>
  <si>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</si>
  <si>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</si>
  <si>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</si>
  <si>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</si>
  <si>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</si>
  <si>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</si>
  <si>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</si>
  <si>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</si>
  <si>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</si>
  <si>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</si>
  <si>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</si>
  <si>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</si>
  <si>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</si>
  <si>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</si>
  <si>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</si>
  <si>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</si>
  <si>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</si>
  <si>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</si>
  <si>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</si>
  <si>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</si>
  <si>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</si>
  <si>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</si>
  <si>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</si>
  <si>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</si>
  <si>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</si>
  <si>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</si>
  <si>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</si>
  <si>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</si>
  <si>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</si>
  <si>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</si>
  <si>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</si>
  <si>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</si>
  <si>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</si>
  <si>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</si>
  <si>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</si>
  <si>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</si>
  <si>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</si>
  <si>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</si>
  <si>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</si>
  <si>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</si>
  <si>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</si>
  <si>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</si>
  <si>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</si>
  <si>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</si>
  <si>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</si>
  <si>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</si>
  <si>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</si>
  <si>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</si>
  <si>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</si>
  <si>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</si>
  <si>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</si>
  <si>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</si>
  <si>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</si>
  <si>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</si>
  <si>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</si>
  <si>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</si>
  <si>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</si>
  <si>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</si>
  <si>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</si>
  <si>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</si>
  <si>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</si>
  <si>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</si>
  <si>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</si>
  <si>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</si>
  <si>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</si>
  <si>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</si>
  <si>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</si>
  <si>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</si>
  <si>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</si>
  <si>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</si>
  <si>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</si>
  <si>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</si>
  <si>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</si>
  <si>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</si>
  <si>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</si>
  <si>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</si>
  <si>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</si>
  <si>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</si>
  <si>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</si>
  <si>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</si>
  <si>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</si>
  <si>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</si>
  <si>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</si>
  <si>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</si>
  <si>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</si>
  <si>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</si>
  <si>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</si>
  <si>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</si>
  <si>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</si>
  <si>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</si>
  <si>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</si>
  <si>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</si>
  <si>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</si>
  <si>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</si>
  <si>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</si>
  <si>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</si>
  <si>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</si>
  <si>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</si>
  <si>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</si>
  <si>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</si>
  <si>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</si>
  <si>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</si>
  <si>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</si>
  <si>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</si>
  <si>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</si>
  <si>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</si>
  <si>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</si>
  <si>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</si>
  <si>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</si>
  <si>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</si>
  <si>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</si>
  <si>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</si>
  <si>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</si>
  <si>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</si>
  <si>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</si>
  <si>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</si>
  <si>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</si>
  <si>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</si>
  <si>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</si>
  <si>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</si>
  <si>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</si>
  <si>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</si>
  <si>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</si>
  <si>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</si>
  <si>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</si>
  <si>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</si>
  <si>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</si>
  <si>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</si>
  <si>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</si>
  <si>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</si>
  <si>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</si>
  <si>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</si>
  <si>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</si>
  <si>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</si>
  <si>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</si>
  <si>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</si>
  <si>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</si>
  <si>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</si>
  <si>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</si>
  <si>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</si>
  <si>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</si>
  <si>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</si>
  <si>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</si>
  <si>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</si>
  <si>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</si>
  <si>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</si>
  <si>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</si>
  <si>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</si>
  <si>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</si>
  <si>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</si>
  <si>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</si>
  <si>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</si>
  <si>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</si>
  <si>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</si>
  <si>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</si>
  <si>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</si>
  <si>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</si>
  <si>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</si>
  <si>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</si>
  <si>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</si>
  <si>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</si>
  <si>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</si>
  <si>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</si>
  <si>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</si>
  <si>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</si>
  <si>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</si>
  <si>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</si>
  <si>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</si>
  <si>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</si>
  <si>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</si>
  <si>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</si>
  <si>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</si>
  <si>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</si>
  <si>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</si>
  <si>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</si>
  <si>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</si>
  <si>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</si>
  <si>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</si>
  <si>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</si>
  <si>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</si>
  <si>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</si>
  <si>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</si>
  <si>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</si>
  <si>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</si>
  <si>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</si>
  <si>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</si>
  <si>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</si>
  <si>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</si>
  <si>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</si>
  <si>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</si>
  <si>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</si>
  <si>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</si>
  <si>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</si>
  <si>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</si>
  <si>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</si>
  <si>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</si>
  <si>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</si>
  <si>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</si>
  <si>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</si>
  <si>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</si>
  <si>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</si>
  <si>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</si>
  <si>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</si>
  <si>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</si>
  <si>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</si>
  <si>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</si>
  <si>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</si>
  <si>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</si>
  <si>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</si>
  <si>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</si>
  <si>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</si>
  <si>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</si>
  <si>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</si>
  <si>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</si>
  <si>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</si>
  <si>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</si>
  <si>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</si>
  <si>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</si>
  <si>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</si>
  <si>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</si>
  <si>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</si>
  <si>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</si>
  <si>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</si>
  <si>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</si>
  <si>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</si>
  <si>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</si>
  <si>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</si>
  <si>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</si>
  <si>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</si>
  <si>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</si>
  <si>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</si>
  <si>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</si>
  <si>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</si>
  <si>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</si>
  <si>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</si>
  <si>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</si>
  <si>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</si>
  <si>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</si>
  <si>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</si>
  <si>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</si>
  <si>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</si>
  <si>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</si>
  <si>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</si>
  <si>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</si>
  <si>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</si>
  <si>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</si>
  <si>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</si>
  <si>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</si>
  <si>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</si>
  <si>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</si>
  <si>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</si>
  <si>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</si>
  <si>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</si>
  <si>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</si>
  <si>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</si>
  <si>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</si>
  <si>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</si>
  <si>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</si>
  <si>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</si>
  <si>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</si>
  <si>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</si>
  <si>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</si>
  <si>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</si>
  <si>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</si>
  <si>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</si>
  <si>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</si>
  <si>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</si>
  <si>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</si>
  <si>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</si>
  <si>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</si>
  <si>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</si>
  <si>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</si>
  <si>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</si>
  <si>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</si>
  <si>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</si>
  <si>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</si>
  <si>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</si>
  <si>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</si>
  <si>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</si>
  <si>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</si>
  <si>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</si>
  <si>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</si>
  <si>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</si>
  <si>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</si>
  <si>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</si>
  <si>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</si>
  <si>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</si>
  <si>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</si>
  <si>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</si>
  <si>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</si>
  <si>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</si>
  <si>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</si>
  <si>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</si>
  <si>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</si>
  <si>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</si>
  <si>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</si>
  <si>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</si>
  <si>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</si>
  <si>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</si>
  <si>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</si>
  <si>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</si>
  <si>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</si>
  <si>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</si>
  <si>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</si>
  <si>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</si>
  <si>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</si>
  <si>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</si>
  <si>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</si>
  <si>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</si>
  <si>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</si>
  <si>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</si>
  <si>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</si>
  <si>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</si>
  <si>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</si>
  <si>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</si>
  <si>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</si>
  <si>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</si>
  <si>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</si>
  <si>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</si>
  <si>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</si>
  <si>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</si>
  <si>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</si>
  <si>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</si>
  <si>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</si>
  <si>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</si>
  <si>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</si>
  <si>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</si>
  <si>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</si>
  <si>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</si>
  <si>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</si>
  <si>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</si>
  <si>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</si>
  <si>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</si>
  <si>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</si>
  <si>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</si>
  <si>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</si>
  <si>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</si>
  <si>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</si>
  <si>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</si>
  <si>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</si>
  <si>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</si>
  <si>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</si>
  <si>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</si>
  <si>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</si>
  <si>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</si>
  <si>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</si>
  <si>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</si>
  <si>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</si>
  <si>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</si>
  <si>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</si>
  <si>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</si>
  <si>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</si>
  <si>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</si>
  <si>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</si>
  <si>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</si>
  <si>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</si>
  <si>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</si>
  <si>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</si>
  <si>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</si>
  <si>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</si>
  <si>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</si>
  <si>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</si>
  <si>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</si>
  <si>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</si>
  <si>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</si>
  <si>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</si>
  <si>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</si>
  <si>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</si>
  <si>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</si>
  <si>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</si>
  <si>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</si>
  <si>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</si>
  <si>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</si>
  <si>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</si>
  <si>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</si>
  <si>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</si>
  <si>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</si>
  <si>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</si>
  <si>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</si>
  <si>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</si>
  <si>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</si>
  <si>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</si>
  <si>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</si>
  <si>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</si>
  <si>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</si>
  <si>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</si>
  <si>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</si>
  <si>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</si>
  <si>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</si>
  <si>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</si>
  <si>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</si>
  <si>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</si>
  <si>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</si>
  <si>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</si>
  <si>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</si>
  <si>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</si>
  <si>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</si>
  <si>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</si>
  <si>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</si>
  <si>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</si>
  <si>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</si>
  <si>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</si>
  <si>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</si>
  <si>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</si>
  <si>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</si>
  <si>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</si>
  <si>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</si>
  <si>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</si>
  <si>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</si>
  <si>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</si>
  <si>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</si>
  <si>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</si>
  <si>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</si>
  <si>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</si>
  <si>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</si>
  <si>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</si>
  <si>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</si>
  <si>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</si>
  <si>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</si>
  <si>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</si>
  <si>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</si>
  <si>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</si>
  <si>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</si>
  <si>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</si>
  <si>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</si>
  <si>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</si>
  <si>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</si>
  <si>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</si>
  <si>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</si>
  <si>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</si>
  <si>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</si>
  <si>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</si>
  <si>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</si>
  <si>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</si>
  <si>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</si>
  <si>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</si>
  <si>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</si>
  <si>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</si>
  <si>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</si>
  <si>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</si>
  <si>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</si>
  <si>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</si>
  <si>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</si>
  <si>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</si>
  <si>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</si>
  <si>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</si>
  <si>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</si>
  <si>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</si>
  <si>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</si>
  <si>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</si>
  <si>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</si>
  <si>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</si>
  <si>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</si>
  <si>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</si>
  <si>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</si>
  <si>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</si>
  <si>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</si>
  <si>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</si>
  <si>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</si>
  <si>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</si>
  <si>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</si>
  <si>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</si>
  <si>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</si>
  <si>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</si>
  <si>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</si>
  <si>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</si>
  <si>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</si>
  <si>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</si>
  <si>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</si>
  <si>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</si>
  <si>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</si>
  <si>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</si>
  <si>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</si>
  <si>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</si>
  <si>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</si>
  <si>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</si>
  <si>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</si>
  <si>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</si>
  <si>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</si>
  <si>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</si>
  <si>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</si>
  <si>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</si>
  <si>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</si>
  <si>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</si>
  <si>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</si>
  <si>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</si>
  <si>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</si>
  <si>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</si>
  <si>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</si>
  <si>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</si>
  <si>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</si>
  <si>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</si>
  <si>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</si>
  <si>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</si>
  <si>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</si>
  <si>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</si>
  <si>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</si>
  <si>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</si>
  <si>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</si>
  <si>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</si>
  <si>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</si>
  <si>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</si>
  <si>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</si>
  <si>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</si>
  <si>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</si>
  <si>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</si>
  <si>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</si>
  <si>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</si>
  <si>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</si>
  <si>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</si>
  <si>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</si>
  <si>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</si>
  <si>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</si>
  <si>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</si>
  <si>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</si>
  <si>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</si>
  <si>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</si>
  <si>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</si>
  <si>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</si>
  <si>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</si>
  <si>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</si>
  <si>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</si>
  <si>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</si>
  <si>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</si>
  <si>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</si>
  <si>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</si>
  <si>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</si>
  <si>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</si>
  <si>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</si>
  <si>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</si>
  <si>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</si>
  <si>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</si>
  <si>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</si>
  <si>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</si>
  <si>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</si>
  <si>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</si>
  <si>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</si>
  <si>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</si>
  <si>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</si>
  <si>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</si>
  <si>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</si>
  <si>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</si>
  <si>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</si>
  <si>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</si>
  <si>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</si>
  <si>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</si>
  <si>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</si>
  <si>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</si>
  <si>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</si>
  <si>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</si>
  <si>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</si>
  <si>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</si>
  <si>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</si>
  <si>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</si>
  <si>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</si>
  <si>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</si>
  <si>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</si>
  <si>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</si>
  <si>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</si>
  <si>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</si>
  <si>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</si>
  <si>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</si>
  <si>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</si>
  <si>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</si>
  <si>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</si>
  <si>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</si>
  <si>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</si>
  <si>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</si>
  <si>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</si>
  <si>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</si>
  <si>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</si>
  <si>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</si>
  <si>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</si>
  <si>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</si>
  <si>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</si>
  <si>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</si>
  <si>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</si>
  <si>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</si>
  <si>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</si>
  <si>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</si>
  <si>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</si>
  <si>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</si>
  <si>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</si>
  <si>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</si>
  <si>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</si>
  <si>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</si>
  <si>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</si>
  <si>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</si>
  <si>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</si>
  <si>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</si>
  <si>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</si>
  <si>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</si>
  <si>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</si>
  <si>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</si>
  <si>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</si>
  <si>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</si>
  <si>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</si>
  <si>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</si>
  <si>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</si>
  <si>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</si>
  <si>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</si>
  <si>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</si>
  <si>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</si>
  <si>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</si>
  <si>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</si>
  <si>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</si>
  <si>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</si>
  <si>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</si>
  <si>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</si>
  <si>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</si>
  <si>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</si>
  <si>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</si>
  <si>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</si>
  <si>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</si>
  <si>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</si>
  <si>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</si>
  <si>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</si>
  <si>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</si>
  <si>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</si>
  <si>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</si>
  <si>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</si>
  <si>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</si>
  <si>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</si>
  <si>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</si>
  <si>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</si>
  <si>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</si>
  <si>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</si>
  <si>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</si>
  <si>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</si>
  <si>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</si>
  <si>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</si>
  <si>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</si>
  <si>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</si>
  <si>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</si>
  <si>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</si>
  <si>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</si>
  <si>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</si>
  <si>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</si>
  <si>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</si>
  <si>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</si>
  <si>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</si>
  <si>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</si>
  <si>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</si>
  <si>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</si>
  <si>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</si>
  <si>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</si>
  <si>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</si>
  <si>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</si>
  <si>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</si>
  <si>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</si>
  <si>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</si>
  <si>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</si>
  <si>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</si>
  <si>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</si>
  <si>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</si>
  <si>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</si>
  <si>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</si>
  <si>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</si>
  <si>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</si>
  <si>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</si>
  <si>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</si>
  <si>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</si>
  <si>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</si>
  <si>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</si>
  <si>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</si>
  <si>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</si>
  <si>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</si>
  <si>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</si>
  <si>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</si>
  <si>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</si>
  <si>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</si>
  <si>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</si>
  <si>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</si>
  <si>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</si>
  <si>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</si>
  <si>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</si>
  <si>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</si>
  <si>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</si>
  <si>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</si>
  <si>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</si>
  <si>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</si>
  <si>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</si>
  <si>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</si>
  <si>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</si>
  <si>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</si>
  <si>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</si>
  <si>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</si>
  <si>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</si>
  <si>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</si>
  <si>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</si>
  <si>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</si>
  <si>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</si>
  <si>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</si>
  <si>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</si>
  <si>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</si>
  <si>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</si>
  <si>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</si>
  <si>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</si>
  <si>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</si>
  <si>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</si>
  <si>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</si>
  <si>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</si>
  <si>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</si>
  <si>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</si>
  <si>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</si>
  <si>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</si>
  <si>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</si>
  <si>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</si>
  <si>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</si>
  <si>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</si>
  <si>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</si>
  <si>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</si>
  <si>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</si>
  <si>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</si>
  <si>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</si>
  <si>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</si>
  <si>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</si>
  <si>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</si>
  <si>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</si>
  <si>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</si>
  <si>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</si>
  <si>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</si>
  <si>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</si>
  <si>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</si>
  <si>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</si>
  <si>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</si>
  <si>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</si>
  <si>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</si>
  <si>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</si>
  <si>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</si>
  <si>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</si>
  <si>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</si>
  <si>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</si>
  <si>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</si>
  <si>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</si>
  <si>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</si>
  <si>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</si>
  <si>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</si>
  <si>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</si>
  <si>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</si>
  <si>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</si>
  <si>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</si>
  <si>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</si>
  <si>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</si>
  <si>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</si>
  <si>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</si>
  <si>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</si>
  <si>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</si>
  <si>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</si>
  <si>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</si>
  <si>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</si>
  <si>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</si>
  <si>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</si>
  <si>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</si>
  <si>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</si>
  <si>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</si>
  <si>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</si>
  <si>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</si>
  <si>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</si>
  <si>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</si>
  <si>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</si>
  <si>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</si>
  <si>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</si>
  <si>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</si>
  <si>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</si>
  <si>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</si>
  <si>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</si>
  <si>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</si>
  <si>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</si>
  <si>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</si>
  <si>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</si>
  <si>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</si>
  <si>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</si>
  <si>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</si>
  <si>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</si>
  <si>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</si>
  <si>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</si>
  <si>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</si>
  <si>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</si>
  <si>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</si>
  <si>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</si>
  <si>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</si>
  <si>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</si>
  <si>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</si>
  <si>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</si>
  <si>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</si>
  <si>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</si>
  <si>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</si>
  <si>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</si>
  <si>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</si>
  <si>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</si>
  <si>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</si>
  <si>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</si>
  <si>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</si>
  <si>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</si>
  <si>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</si>
  <si>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</si>
  <si>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</si>
  <si>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</si>
  <si>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</si>
  <si>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</si>
  <si>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</si>
  <si>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</si>
  <si>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</si>
  <si>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</si>
  <si>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</si>
  <si>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</si>
  <si>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</si>
  <si>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</si>
  <si>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</si>
  <si>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</si>
  <si>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</si>
  <si>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</si>
  <si>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</si>
  <si>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</si>
  <si>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</si>
  <si>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</si>
  <si>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</si>
  <si>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</si>
  <si>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</si>
  <si>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</si>
  <si>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</si>
  <si>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</si>
  <si>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</si>
  <si>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</si>
  <si>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</si>
  <si>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</si>
  <si>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</si>
  <si>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</si>
  <si>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</si>
  <si>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</si>
  <si>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</si>
  <si>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</si>
  <si>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</si>
  <si>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</si>
  <si>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</si>
  <si>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</si>
  <si>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</si>
  <si>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</si>
  <si>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</si>
  <si>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</si>
  <si>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</si>
  <si>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</si>
  <si>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</si>
  <si>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</si>
  <si>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</si>
  <si>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</si>
  <si>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</si>
  <si>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</si>
  <si>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</si>
  <si>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</si>
  <si>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</si>
  <si>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</si>
  <si>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</si>
  <si>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</si>
  <si>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</si>
  <si>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</si>
  <si>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</si>
  <si>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</si>
  <si>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</si>
  <si>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</si>
  <si>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</si>
  <si>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</si>
  <si>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</si>
  <si>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</si>
  <si>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</si>
  <si>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</si>
  <si>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</si>
  <si>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</si>
  <si>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</si>
  <si>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</si>
  <si>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</si>
  <si>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</si>
  <si>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</si>
  <si>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</si>
  <si>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</si>
  <si>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</si>
  <si>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</si>
  <si>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</si>
  <si>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</si>
  <si>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</si>
  <si>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</si>
  <si>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</si>
  <si>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</si>
  <si>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</si>
  <si>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</si>
  <si>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</si>
  <si>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</si>
  <si>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</si>
  <si>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</si>
  <si>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</si>
  <si>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</si>
  <si>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</si>
  <si>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</si>
  <si>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</si>
  <si>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</si>
  <si>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</si>
  <si>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</si>
  <si>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</si>
  <si>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</si>
  <si>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</si>
  <si>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</si>
  <si>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</si>
  <si>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</si>
  <si>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</si>
  <si>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</si>
  <si>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</si>
  <si>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</si>
  <si>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</si>
  <si>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</si>
  <si>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</si>
  <si>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</si>
  <si>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</si>
  <si>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</si>
  <si>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</si>
  <si>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</si>
  <si>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</si>
  <si>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</si>
  <si>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</si>
  <si>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</si>
  <si>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</si>
  <si>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</si>
  <si>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</si>
  <si>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</si>
  <si>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</si>
  <si>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</si>
  <si>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</si>
  <si>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</si>
  <si>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</si>
  <si>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</si>
  <si>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</si>
  <si>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</si>
  <si>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</si>
  <si>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</si>
  <si>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</si>
  <si>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</si>
  <si>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</si>
  <si>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</si>
  <si>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</si>
  <si>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</si>
  <si>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</si>
  <si>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</si>
  <si>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</si>
  <si>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</si>
  <si>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</si>
  <si>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</si>
  <si>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</si>
  <si>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</si>
  <si>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</si>
  <si>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</si>
  <si>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</si>
  <si>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</si>
  <si>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</si>
  <si>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</si>
  <si>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</si>
  <si>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</si>
  <si>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</si>
  <si>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</si>
  <si>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</si>
  <si>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</si>
  <si>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</si>
  <si>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</si>
  <si>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</si>
  <si>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</si>
  <si>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</si>
  <si>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</si>
  <si>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</si>
  <si>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</si>
  <si>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</si>
  <si>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</si>
  <si>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</si>
  <si>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</si>
  <si>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</si>
  <si>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</si>
  <si>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</si>
  <si>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</si>
  <si>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</si>
  <si>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</si>
  <si>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</si>
  <si>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</si>
  <si>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</si>
  <si>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</si>
  <si>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</si>
  <si>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</si>
  <si>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</si>
  <si>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</si>
  <si>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</si>
  <si>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</si>
  <si>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</si>
  <si>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</si>
  <si>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</si>
  <si>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</si>
  <si>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</si>
  <si>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</si>
  <si>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</si>
  <si>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</si>
  <si>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</si>
  <si>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</si>
  <si>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</si>
  <si>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</si>
  <si>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</si>
  <si>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</si>
  <si>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</si>
  <si>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</si>
  <si>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</si>
  <si>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</si>
  <si>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</si>
  <si>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</si>
  <si>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</si>
  <si>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</si>
  <si>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</si>
  <si>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</si>
  <si>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</si>
  <si>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</si>
  <si>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</si>
  <si>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</si>
  <si>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</si>
  <si>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</si>
  <si>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</si>
  <si>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</si>
  <si>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</si>
  <si>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</si>
  <si>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</si>
  <si>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</si>
  <si>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</si>
  <si>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</si>
  <si>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</si>
  <si>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</si>
  <si>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</si>
  <si>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</si>
  <si>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</si>
  <si>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</si>
  <si>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</si>
  <si>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</si>
  <si>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</si>
  <si>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</si>
  <si>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</si>
  <si>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</si>
  <si>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</si>
  <si>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</si>
  <si>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</si>
  <si>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</si>
  <si>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</si>
  <si>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</si>
  <si>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</si>
  <si>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</si>
  <si>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</si>
  <si>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</si>
  <si>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</si>
  <si>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</si>
  <si>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</si>
  <si>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</si>
  <si>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</si>
  <si>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</si>
  <si>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</si>
  <si>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</si>
  <si>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</si>
  <si>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</si>
  <si>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</si>
  <si>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</si>
  <si>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</si>
  <si>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</si>
  <si>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</si>
  <si>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</si>
  <si>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</si>
  <si>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</si>
  <si>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</si>
  <si>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</si>
  <si>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</si>
  <si>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</si>
  <si>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</si>
  <si>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</si>
  <si>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</si>
  <si>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</si>
  <si>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</si>
  <si>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</si>
  <si>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</si>
  <si>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</si>
  <si>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</si>
  <si>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</si>
  <si>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</si>
  <si>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</si>
  <si>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</si>
  <si>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</si>
  <si>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</si>
  <si>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</si>
  <si>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</si>
  <si>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</si>
  <si>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</si>
  <si>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</si>
  <si>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</si>
  <si>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</si>
  <si>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</si>
  <si>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</si>
  <si>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</si>
  <si>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</si>
  <si>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</si>
  <si>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</si>
  <si>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</si>
  <si>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</si>
  <si>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</si>
  <si>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</si>
  <si>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</si>
  <si>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</si>
  <si>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</si>
  <si>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</si>
  <si>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</si>
  <si>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</si>
  <si>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</si>
  <si>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</si>
  <si>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</si>
  <si>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</si>
  <si>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</si>
  <si>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</si>
  <si>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</si>
  <si>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</si>
  <si>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</si>
  <si>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</si>
  <si>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</si>
  <si>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</si>
  <si>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</si>
  <si>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</si>
  <si>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</si>
  <si>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</si>
  <si>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</si>
  <si>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</si>
  <si>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</si>
  <si>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</si>
  <si>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</si>
  <si>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</si>
  <si>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</si>
  <si>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</si>
  <si>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</si>
  <si>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</si>
  <si>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</si>
  <si>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</si>
  <si>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</si>
  <si>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</si>
  <si>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</si>
  <si>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</si>
  <si>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</si>
  <si>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</si>
  <si>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</si>
  <si>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</si>
  <si>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</si>
  <si>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</si>
  <si>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</si>
  <si>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</si>
  <si>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</si>
  <si>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</si>
  <si>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</si>
  <si>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</si>
  <si>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</si>
  <si>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</si>
  <si>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</si>
  <si>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</si>
  <si>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</si>
  <si>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</si>
  <si>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</si>
  <si>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</si>
  <si>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</si>
  <si>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</si>
  <si>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</si>
  <si>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</si>
  <si>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</si>
  <si>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</si>
  <si>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</si>
  <si>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</si>
  <si>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</si>
  <si>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</si>
  <si>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</si>
  <si>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</si>
  <si>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</si>
  <si>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</si>
  <si>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</si>
  <si>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</si>
  <si>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</si>
  <si>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</si>
  <si>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</si>
  <si>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</si>
  <si>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</si>
  <si>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</si>
  <si>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</si>
  <si>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</si>
  <si>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</si>
  <si>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</si>
  <si>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</si>
  <si>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</si>
  <si>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</si>
  <si>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</si>
  <si>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</si>
  <si>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</si>
  <si>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</si>
  <si>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</si>
  <si>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</si>
  <si>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</si>
  <si>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</si>
  <si>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</si>
  <si>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</si>
  <si>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</si>
  <si>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</si>
  <si>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</si>
  <si>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</si>
  <si>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</si>
  <si>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</si>
  <si>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</si>
  <si>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</si>
  <si>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</si>
  <si>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</si>
  <si>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</si>
  <si>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</si>
  <si>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</si>
  <si>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</si>
  <si>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</si>
  <si>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</si>
  <si>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</si>
  <si>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</si>
  <si>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</si>
  <si>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</si>
  <si>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</si>
  <si>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</si>
  <si>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</si>
  <si>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</si>
  <si>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</si>
  <si>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</si>
  <si>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</si>
  <si>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</si>
  <si>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</si>
  <si>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</si>
  <si>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</si>
  <si>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</si>
  <si>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</si>
  <si>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</si>
  <si>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</si>
  <si>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</si>
  <si>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</si>
  <si>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</si>
  <si>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</si>
  <si>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</si>
  <si>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</si>
  <si>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</si>
  <si>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</si>
  <si>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</si>
  <si>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</si>
  <si>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</si>
  <si>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</si>
  <si>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</si>
  <si>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</si>
  <si>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</si>
  <si>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</si>
  <si>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</si>
  <si>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</si>
  <si>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</si>
  <si>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</si>
  <si>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</si>
  <si>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</si>
  <si>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</si>
  <si>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</si>
  <si>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</si>
  <si>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</si>
  <si>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</si>
  <si>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</si>
  <si>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</si>
  <si>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</si>
  <si>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</si>
  <si>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</si>
  <si>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</si>
  <si>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</si>
  <si>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</si>
  <si>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</si>
  <si>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</si>
  <si>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</si>
  <si>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</si>
  <si>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</si>
  <si>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</si>
  <si>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</si>
  <si>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</si>
  <si>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</si>
  <si>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</si>
  <si>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</si>
  <si>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</si>
  <si>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</si>
  <si>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</si>
  <si>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</si>
  <si>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</si>
  <si>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</si>
  <si>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</si>
  <si>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</si>
  <si>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</si>
  <si>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</si>
  <si>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</si>
  <si>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</si>
  <si>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</si>
  <si>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</si>
  <si>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</si>
  <si>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</si>
  <si>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</si>
  <si>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</si>
  <si>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</si>
  <si>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</si>
  <si>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</si>
  <si>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</si>
  <si>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</si>
  <si>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</si>
  <si>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</si>
  <si>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</si>
  <si>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</si>
  <si>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</si>
  <si>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</si>
  <si>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</si>
  <si>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</si>
  <si>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</si>
  <si>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</si>
  <si>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</si>
  <si>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</si>
  <si>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</si>
  <si>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</si>
  <si>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</si>
  <si>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</si>
  <si>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</si>
  <si>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</si>
  <si>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</si>
  <si>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</si>
  <si>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</si>
  <si>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</si>
  <si>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</si>
  <si>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</si>
  <si>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</si>
  <si>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</si>
  <si>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</si>
  <si>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</si>
  <si>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</si>
  <si>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</si>
  <si>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</si>
  <si>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</si>
  <si>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</si>
  <si>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</si>
  <si>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</si>
  <si>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</si>
  <si>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</si>
  <si>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</si>
  <si>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</si>
  <si>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</si>
  <si>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</si>
  <si>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</si>
  <si>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</si>
  <si>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</si>
  <si>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</si>
  <si>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</si>
  <si>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</si>
  <si>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</si>
  <si>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</si>
  <si>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</si>
  <si>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</si>
  <si>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</si>
  <si>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</si>
  <si>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</si>
  <si>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</si>
  <si>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</si>
  <si>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</si>
  <si>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</si>
  <si>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</si>
  <si>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</si>
  <si>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</si>
  <si>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</si>
  <si>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</si>
  <si>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</si>
  <si>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</si>
  <si>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</si>
  <si>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</si>
  <si>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</si>
  <si>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</si>
  <si>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</si>
  <si>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</si>
  <si>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</si>
  <si>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</si>
  <si>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</si>
  <si>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</si>
  <si>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</si>
  <si>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</si>
  <si>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</si>
  <si>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</si>
  <si>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</si>
  <si>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</si>
  <si>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</si>
  <si>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</si>
  <si>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</si>
  <si>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</si>
  <si>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</si>
  <si>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</si>
  <si>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</si>
  <si>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</si>
  <si>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</si>
  <si>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</si>
  <si>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</si>
  <si>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</si>
  <si>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</si>
  <si>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</si>
  <si>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</si>
  <si>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</si>
  <si>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</si>
  <si>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</si>
  <si>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</si>
  <si>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</si>
  <si>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</si>
  <si>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</si>
  <si>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</si>
  <si>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</si>
  <si>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</si>
  <si>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</si>
  <si>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</si>
  <si>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</si>
  <si>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</si>
  <si>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</si>
  <si>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</si>
  <si>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</si>
  <si>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</si>
  <si>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</si>
  <si>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</si>
  <si>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</si>
  <si>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</si>
  <si>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</si>
  <si>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</si>
  <si>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</si>
  <si>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</si>
  <si>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</si>
  <si>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</si>
  <si>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</si>
  <si>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</si>
  <si>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</si>
  <si>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</si>
  <si>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</si>
  <si>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</si>
  <si>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</si>
  <si>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</si>
  <si>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</si>
  <si>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</si>
  <si>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</si>
  <si>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</si>
  <si>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</si>
  <si>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</si>
  <si>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</si>
  <si>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</si>
  <si>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</si>
  <si>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</si>
  <si>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</si>
  <si>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</si>
  <si>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</si>
  <si>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</si>
  <si>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</si>
  <si>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</si>
  <si>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</si>
  <si>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</si>
  <si>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</si>
  <si>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</si>
  <si>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</si>
  <si>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</si>
  <si>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</si>
  <si>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</si>
  <si>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</si>
  <si>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</si>
  <si>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</si>
  <si>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</si>
  <si>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</si>
  <si>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</si>
  <si>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</si>
  <si>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</si>
  <si>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</si>
  <si>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</si>
  <si>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</si>
  <si>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</si>
  <si>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</si>
  <si>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</si>
  <si>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</si>
  <si>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</si>
  <si>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</si>
  <si>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</si>
  <si>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</si>
  <si>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</si>
  <si>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</si>
  <si>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</si>
  <si>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</si>
  <si>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</si>
  <si>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</si>
  <si>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</si>
  <si>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</si>
  <si>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</si>
  <si>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</si>
  <si>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</si>
  <si>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</si>
  <si>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</si>
  <si>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</si>
  <si>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</si>
  <si>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</si>
  <si>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</si>
  <si>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</si>
  <si>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</si>
  <si>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</si>
  <si>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</si>
  <si>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</si>
  <si>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</si>
  <si>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</si>
  <si>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</si>
  <si>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</si>
  <si>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</si>
  <si>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</si>
  <si>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</si>
  <si>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</si>
  <si>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</si>
  <si>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</si>
  <si>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</si>
  <si>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</si>
  <si>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</si>
  <si>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</si>
  <si>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</si>
  <si>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</si>
  <si>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</si>
  <si>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</si>
  <si>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</si>
  <si>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</si>
  <si>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</si>
  <si>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</si>
  <si>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</si>
  <si>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</si>
  <si>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</si>
  <si>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</si>
  <si>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</si>
  <si>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</si>
  <si>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</si>
  <si>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</si>
  <si>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</si>
  <si>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</si>
  <si>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</si>
  <si>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</si>
  <si>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</si>
  <si>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</si>
  <si>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</si>
  <si>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</si>
  <si>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</si>
  <si>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</si>
  <si>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</si>
  <si>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</si>
  <si>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</si>
  <si>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</si>
  <si>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</si>
  <si>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</si>
  <si>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</si>
  <si>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</si>
  <si>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</si>
  <si>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</si>
  <si>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</si>
  <si>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</si>
  <si>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</si>
  <si>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</si>
  <si>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</si>
  <si>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</si>
  <si>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</si>
  <si>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</si>
  <si>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</si>
  <si>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</si>
  <si>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</si>
  <si>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</si>
  <si>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</si>
  <si>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</si>
  <si>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</si>
  <si>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</si>
  <si>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</si>
  <si>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</si>
  <si>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</si>
  <si>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</si>
  <si>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</si>
  <si>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</si>
  <si>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</si>
  <si>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</si>
  <si>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</si>
  <si>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</si>
  <si>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</si>
  <si>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</si>
  <si>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</si>
  <si>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</si>
  <si>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</si>
  <si>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</si>
  <si>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</si>
  <si>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</si>
  <si>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</si>
  <si>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</si>
  <si>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</si>
  <si>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</si>
  <si>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</si>
  <si>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</si>
  <si>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</si>
  <si>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</si>
  <si>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</si>
  <si>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</si>
  <si>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</si>
  <si>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</si>
  <si>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</si>
  <si>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</si>
  <si>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</si>
  <si>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</si>
  <si>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</si>
  <si>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</si>
  <si>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</si>
  <si>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</si>
  <si>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</si>
  <si>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</si>
  <si>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</si>
  <si>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</si>
  <si>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</si>
  <si>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</si>
  <si>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</si>
  <si>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</si>
  <si>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</si>
  <si>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</si>
  <si>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</si>
  <si>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</si>
  <si>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</si>
  <si>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</si>
  <si>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</si>
  <si>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</si>
  <si>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</si>
  <si>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</si>
  <si>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</si>
  <si>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</si>
  <si>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</si>
  <si>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</si>
  <si>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</si>
  <si>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</si>
  <si>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</si>
  <si>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</si>
  <si>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</si>
  <si>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</si>
  <si>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</si>
  <si>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</si>
  <si>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</si>
  <si>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</si>
  <si>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</si>
  <si>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</si>
  <si>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</si>
  <si>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</si>
  <si>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</si>
  <si>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</si>
  <si>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</si>
  <si>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</si>
  <si>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</si>
  <si>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</si>
  <si>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</si>
  <si>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</si>
  <si>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</si>
  <si>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</si>
  <si>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</si>
  <si>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</si>
  <si>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</si>
  <si>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</si>
  <si>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</si>
  <si>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</si>
  <si>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</si>
  <si>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</si>
  <si>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</si>
  <si>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</si>
  <si>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</si>
  <si>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</si>
  <si>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</si>
  <si>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</si>
  <si>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</si>
  <si>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</si>
  <si>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</si>
  <si>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</si>
  <si>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</si>
  <si>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</si>
  <si>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</si>
  <si>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</si>
  <si>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</si>
  <si>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</si>
  <si>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</si>
  <si>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</si>
  <si>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</si>
  <si>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</si>
  <si>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</si>
  <si>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</si>
  <si>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</si>
  <si>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</si>
  <si>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</si>
  <si>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</si>
  <si>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</si>
  <si>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</si>
  <si>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</si>
  <si>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</si>
  <si>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</si>
  <si>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</si>
  <si>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</si>
  <si>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</si>
  <si>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</si>
  <si>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</si>
  <si>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</si>
  <si>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</si>
  <si>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</si>
  <si>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</si>
  <si>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</si>
  <si>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</si>
  <si>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</si>
  <si>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</si>
  <si>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</si>
  <si>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</si>
  <si>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</si>
  <si>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</si>
  <si>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</si>
  <si>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</si>
  <si>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</si>
  <si>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</si>
  <si>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</si>
  <si>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</si>
  <si>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</si>
  <si>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</si>
  <si>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</si>
  <si>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</si>
  <si>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</si>
  <si>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</si>
  <si>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</si>
  <si>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</si>
  <si>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</si>
  <si>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</si>
  <si>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</si>
  <si>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</si>
  <si>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</si>
  <si>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</si>
  <si>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</si>
  <si>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</si>
  <si>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</si>
  <si>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</si>
  <si>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</si>
  <si>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</si>
  <si>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</si>
  <si>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</si>
  <si>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</si>
  <si>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</si>
  <si>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</si>
  <si>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</si>
  <si>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</si>
  <si>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</si>
  <si>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</si>
  <si>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</si>
  <si>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</si>
  <si>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</si>
  <si>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</si>
  <si>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</si>
  <si>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</si>
  <si>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</si>
  <si>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</si>
  <si>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</si>
  <si>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</si>
  <si>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</si>
  <si>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</si>
  <si>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</si>
  <si>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</si>
  <si>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</si>
  <si>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</si>
  <si>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</si>
  <si>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</si>
  <si>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</si>
  <si>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</si>
  <si>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</si>
  <si>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</si>
  <si>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</si>
  <si>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</si>
  <si>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</si>
  <si>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</si>
  <si>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</si>
  <si>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</si>
  <si>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</si>
  <si>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</si>
  <si>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</si>
  <si>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</si>
  <si>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</si>
  <si>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</si>
  <si>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</si>
  <si>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</si>
  <si>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</si>
  <si>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</si>
  <si>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</si>
  <si>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</si>
  <si>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</si>
  <si>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</si>
  <si>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</si>
  <si>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</si>
  <si>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</si>
  <si>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</si>
  <si>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</si>
  <si>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</si>
  <si>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</si>
  <si>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</si>
  <si>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</si>
  <si>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</si>
  <si>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</si>
  <si>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</si>
  <si>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</si>
  <si>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</si>
  <si>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</si>
  <si>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</si>
  <si>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</si>
  <si>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</si>
  <si>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</si>
  <si>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</si>
  <si>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</si>
  <si>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</si>
  <si>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</si>
  <si>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</si>
  <si>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</si>
  <si>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</si>
  <si>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</si>
  <si>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</si>
  <si>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</si>
  <si>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</si>
  <si>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</si>
  <si>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</si>
  <si>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</si>
  <si>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</si>
  <si>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</si>
  <si>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</si>
  <si>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</si>
  <si>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</si>
  <si>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</si>
  <si>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</si>
  <si>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</si>
  <si>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</si>
  <si>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</si>
  <si>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</si>
  <si>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</si>
  <si>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</si>
  <si>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</si>
  <si>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</si>
  <si>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</si>
  <si>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</si>
  <si>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</si>
  <si>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</si>
  <si>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</si>
  <si>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</si>
  <si>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</si>
  <si>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</si>
  <si>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</si>
  <si>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</si>
  <si>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</si>
  <si>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</si>
  <si>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</si>
  <si>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</si>
  <si>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</si>
  <si>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</si>
  <si>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</si>
  <si>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</si>
  <si>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</si>
  <si>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</si>
  <si>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</si>
  <si>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</si>
  <si>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</si>
  <si>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</si>
  <si>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</si>
  <si>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</si>
  <si>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</si>
  <si>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</si>
  <si>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</si>
  <si>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</si>
  <si>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</si>
  <si>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</si>
  <si>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</si>
  <si>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</si>
  <si>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</si>
  <si>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</si>
  <si>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</si>
  <si>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</si>
  <si>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</si>
  <si>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</si>
  <si>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</si>
  <si>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</si>
  <si>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</si>
  <si>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</si>
  <si>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</si>
  <si>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</si>
  <si>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</si>
  <si>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</si>
  <si>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</si>
  <si>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</si>
  <si>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</si>
  <si>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</si>
  <si>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</si>
  <si>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</si>
  <si>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</si>
  <si>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</si>
  <si>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</si>
  <si>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</si>
  <si>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</si>
  <si>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</si>
  <si>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</si>
  <si>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</si>
  <si>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</si>
  <si>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</si>
  <si>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</si>
  <si>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</si>
  <si>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</si>
  <si>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</si>
  <si>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</si>
  <si>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</si>
  <si>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</si>
  <si>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</si>
  <si>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</si>
  <si>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</si>
  <si>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</si>
  <si>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</si>
  <si>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</si>
  <si>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</si>
  <si>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</si>
  <si>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</si>
  <si>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</si>
  <si>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</si>
  <si>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</si>
  <si>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</si>
  <si>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</si>
  <si>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</si>
  <si>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</si>
  <si>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</si>
  <si>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</si>
  <si>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</si>
  <si>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</si>
  <si>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</si>
  <si>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</si>
  <si>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</si>
  <si>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</si>
  <si>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</si>
  <si>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</si>
  <si>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</si>
  <si>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</si>
  <si>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</si>
  <si>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</si>
  <si>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</si>
  <si>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</si>
  <si>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</si>
  <si>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</si>
  <si>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</si>
  <si>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</si>
  <si>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</si>
  <si>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</si>
  <si>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</si>
  <si>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</si>
  <si>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</si>
  <si>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</si>
  <si>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</si>
  <si>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</si>
  <si>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</si>
  <si>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</si>
  <si>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</si>
  <si>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</si>
  <si>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</si>
  <si>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</si>
  <si>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</si>
  <si>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</si>
  <si>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</si>
  <si>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</si>
  <si>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</si>
  <si>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</si>
  <si>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</si>
  <si>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</si>
  <si>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</si>
  <si>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</si>
  <si>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</si>
  <si>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</si>
  <si>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</si>
  <si>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</si>
  <si>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</si>
  <si>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</si>
  <si>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</si>
  <si>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</si>
  <si>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</si>
  <si>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</si>
  <si>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</si>
  <si>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</si>
  <si>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</si>
  <si>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</si>
  <si>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</si>
  <si>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</si>
  <si>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</si>
  <si>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</si>
  <si>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</si>
  <si>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</si>
  <si>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</si>
  <si>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</si>
  <si>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</si>
  <si>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</si>
  <si>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</si>
  <si>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</si>
  <si>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</si>
  <si>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</si>
  <si>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</si>
  <si>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</si>
  <si>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</si>
  <si>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</si>
  <si>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</si>
  <si>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</si>
  <si>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</si>
  <si>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</si>
  <si>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</si>
  <si>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</si>
  <si>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</si>
  <si>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</si>
  <si>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</si>
  <si>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</si>
  <si>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</si>
  <si>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</si>
  <si>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</si>
  <si>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</si>
  <si>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</si>
  <si>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</si>
  <si>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</si>
  <si>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</si>
  <si>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</si>
  <si>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</si>
  <si>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</si>
  <si>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</si>
  <si>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</si>
  <si>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</si>
  <si>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</si>
  <si>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</si>
  <si>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</si>
  <si>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</si>
  <si>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</si>
  <si>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</si>
  <si>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</si>
  <si>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</si>
  <si>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</si>
  <si>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</si>
  <si>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</si>
  <si>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</si>
  <si>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</si>
  <si>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</si>
  <si>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</si>
  <si>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</si>
  <si>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</si>
  <si>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</si>
  <si>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</si>
  <si>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</si>
  <si>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</si>
  <si>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</si>
  <si>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</si>
  <si>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</si>
  <si>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</si>
  <si>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</si>
  <si>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</si>
  <si>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</si>
  <si>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</si>
  <si>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</si>
  <si>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</si>
  <si>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</si>
  <si>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</si>
  <si>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</si>
  <si>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</si>
  <si>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</si>
  <si>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</si>
  <si>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</si>
  <si>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</si>
  <si>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</si>
  <si>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</si>
  <si>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</si>
  <si>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</si>
  <si>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</si>
  <si>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</si>
  <si>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</si>
  <si>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</si>
  <si>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</si>
  <si>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</si>
  <si>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</si>
  <si>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</si>
  <si>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</si>
  <si>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</si>
  <si>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</si>
  <si>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</si>
  <si>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</si>
  <si>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</si>
  <si>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</si>
  <si>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</si>
  <si>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</si>
  <si>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</si>
  <si>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</si>
  <si>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</si>
  <si>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</si>
  <si>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</si>
  <si>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</si>
  <si>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</si>
  <si>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</si>
  <si>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</si>
  <si>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</si>
  <si>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</si>
  <si>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</si>
  <si>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</si>
  <si>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</si>
  <si>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</si>
  <si>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</si>
  <si>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</si>
  <si>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</si>
  <si>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</si>
  <si>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</si>
  <si>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</si>
  <si>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</si>
  <si>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</si>
  <si>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</si>
  <si>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</si>
  <si>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</si>
  <si>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</si>
  <si>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</si>
  <si>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</si>
  <si>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</si>
  <si>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</si>
  <si>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</si>
  <si>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</si>
  <si>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</si>
  <si>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</si>
  <si>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</si>
  <si>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</si>
  <si>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</si>
  <si>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</si>
  <si>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</si>
  <si>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</si>
  <si>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</si>
  <si>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</si>
  <si>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</si>
  <si>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</si>
  <si>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</si>
  <si>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</si>
  <si>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</si>
  <si>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</si>
  <si>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</si>
  <si>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</si>
  <si>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</si>
  <si>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</si>
  <si>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</si>
  <si>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</si>
  <si>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</si>
  <si>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</si>
  <si>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</si>
  <si>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</si>
  <si>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</si>
  <si>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</si>
  <si>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</si>
  <si>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</si>
  <si>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</si>
  <si>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</si>
  <si>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</si>
  <si>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</si>
  <si>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</si>
  <si>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</si>
  <si>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</si>
  <si>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</si>
  <si>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</si>
  <si>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</si>
  <si>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</si>
  <si>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</si>
  <si>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</si>
  <si>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</si>
  <si>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</si>
  <si>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</si>
  <si>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</si>
  <si>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</si>
  <si>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</si>
  <si>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</si>
  <si>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</si>
  <si>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</si>
  <si>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</si>
  <si>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</si>
  <si>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</si>
  <si>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</si>
  <si>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</si>
  <si>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</si>
  <si>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</si>
  <si>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</si>
  <si>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</si>
  <si>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</si>
  <si>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</si>
  <si>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</si>
  <si>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</si>
  <si>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</si>
  <si>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</si>
  <si>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</si>
  <si>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</si>
  <si>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</si>
  <si>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</si>
  <si>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</si>
  <si>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</si>
  <si>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</si>
  <si>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</si>
  <si>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</si>
  <si>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</si>
  <si>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</si>
  <si>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</si>
  <si>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</si>
  <si>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</si>
  <si>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</si>
  <si>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</si>
  <si>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</si>
  <si>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</si>
  <si>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</si>
  <si>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</si>
  <si>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</si>
  <si>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</si>
  <si>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</si>
  <si>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</si>
  <si>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</si>
  <si>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</si>
  <si>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</si>
  <si>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</si>
  <si>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</si>
  <si>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</si>
  <si>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</si>
  <si>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</si>
  <si>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</si>
  <si>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</si>
  <si>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</si>
  <si>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</si>
  <si>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</si>
  <si>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</si>
  <si>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</si>
  <si>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</si>
  <si>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</si>
  <si>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</si>
  <si>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</si>
  <si>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</si>
  <si>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</si>
  <si>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</si>
  <si>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</si>
  <si>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</si>
  <si>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</si>
  <si>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</si>
  <si>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</si>
  <si>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</si>
  <si>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</si>
  <si>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</si>
  <si>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</si>
  <si>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</si>
  <si>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</si>
  <si>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</si>
  <si>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</si>
  <si>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</si>
  <si>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</si>
  <si>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</si>
  <si>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</si>
  <si>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</si>
  <si>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</si>
  <si>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</si>
  <si>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</si>
  <si>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</si>
  <si>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</si>
  <si>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</si>
  <si>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</si>
  <si>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</si>
  <si>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</si>
  <si>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</si>
  <si>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</si>
  <si>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</si>
  <si>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</si>
  <si>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</si>
  <si>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</si>
  <si>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</si>
  <si>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</si>
  <si>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</si>
  <si>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</si>
  <si>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</si>
  <si>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</si>
  <si>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</si>
  <si>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</si>
  <si>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</si>
  <si>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</si>
  <si>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</si>
  <si>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</si>
  <si>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</si>
  <si>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</si>
  <si>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</si>
  <si>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</si>
  <si>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</si>
  <si>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</si>
  <si>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</si>
  <si>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</si>
  <si>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</si>
  <si>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</si>
  <si>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</si>
  <si>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</si>
  <si>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</si>
  <si>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</si>
  <si>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</si>
  <si>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</si>
  <si>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</si>
  <si>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</si>
  <si>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</si>
  <si>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</si>
  <si>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</si>
  <si>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</si>
  <si>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</si>
  <si>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</si>
  <si>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</si>
  <si>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</si>
  <si>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</si>
  <si>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</si>
  <si>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</si>
  <si>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</si>
  <si>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</si>
  <si>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</si>
  <si>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</si>
  <si>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</si>
  <si>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</si>
  <si>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</si>
  <si>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</si>
  <si>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</si>
  <si>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</si>
  <si>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</si>
  <si>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</si>
  <si>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</si>
  <si>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</si>
  <si>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</si>
  <si>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</si>
  <si>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</si>
  <si>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</si>
  <si>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</si>
  <si>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</si>
  <si>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</si>
  <si>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</si>
  <si>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</si>
  <si>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</si>
  <si>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</si>
  <si>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</si>
  <si>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</si>
  <si>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</si>
  <si>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</si>
  <si>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</si>
  <si>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</si>
  <si>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</si>
  <si>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</si>
  <si>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</si>
  <si>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</si>
  <si>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</si>
  <si>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</si>
  <si>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</si>
  <si>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</si>
  <si>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</si>
  <si>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</si>
  <si>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</si>
  <si>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</si>
  <si>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</si>
  <si>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</si>
  <si>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</si>
  <si>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</si>
  <si>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</si>
  <si>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</si>
  <si>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</si>
  <si>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</si>
  <si>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</si>
  <si>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</si>
  <si>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</si>
  <si>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</si>
  <si>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</si>
  <si>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</si>
  <si>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</si>
  <si>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</si>
  <si>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</si>
  <si>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</si>
  <si>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</si>
  <si>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</si>
  <si>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</si>
  <si>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</si>
  <si>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</si>
  <si>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</si>
  <si>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</si>
  <si>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</si>
  <si>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</si>
  <si>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</si>
  <si>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</si>
  <si>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</si>
  <si>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</si>
  <si>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</si>
  <si>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</si>
  <si>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</si>
  <si>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</si>
  <si>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</si>
  <si>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</si>
  <si>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</si>
  <si>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</si>
  <si>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</si>
  <si>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</si>
  <si>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</si>
  <si>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</si>
  <si>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</si>
  <si>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</si>
  <si>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</si>
  <si>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</si>
  <si>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</si>
  <si>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</si>
  <si>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</si>
  <si>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</si>
  <si>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</si>
  <si>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</si>
  <si>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</si>
  <si>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</si>
  <si>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</si>
  <si>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</si>
  <si>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</si>
  <si>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</si>
  <si>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</si>
  <si>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</si>
  <si>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</si>
  <si>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</si>
  <si>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</si>
  <si>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</si>
  <si>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</si>
  <si>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</si>
  <si>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</si>
  <si>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</si>
  <si>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</si>
  <si>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</si>
  <si>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</si>
  <si>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</si>
  <si>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</si>
  <si>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</si>
  <si>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</si>
  <si>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</si>
  <si>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</si>
  <si>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</si>
  <si>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</si>
  <si>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</si>
  <si>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</si>
  <si>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</si>
  <si>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</si>
  <si>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</si>
  <si>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</si>
  <si>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</si>
  <si>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</si>
  <si>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</si>
  <si>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</si>
  <si>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</si>
  <si>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</si>
  <si>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</si>
  <si>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</si>
  <si>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</si>
  <si>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</si>
  <si>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</si>
  <si>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</si>
  <si>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</si>
  <si>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</si>
  <si>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</si>
  <si>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</si>
  <si>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</si>
  <si>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</si>
  <si>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</si>
  <si>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</si>
  <si>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</si>
  <si>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</si>
  <si>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</si>
  <si>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</si>
  <si>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</si>
  <si>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</si>
  <si>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</si>
  <si>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</si>
  <si>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</si>
  <si>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</si>
  <si>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</si>
  <si>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</si>
  <si>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</si>
  <si>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</si>
  <si>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</si>
  <si>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</si>
  <si>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</si>
  <si>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</si>
  <si>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</si>
  <si>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</si>
  <si>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</si>
  <si>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</si>
  <si>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</si>
  <si>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</si>
  <si>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</si>
  <si>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</si>
  <si>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</si>
  <si>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</si>
  <si>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</si>
  <si>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</si>
  <si>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</si>
  <si>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</si>
  <si>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</si>
  <si>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</si>
  <si>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</si>
  <si>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</si>
  <si>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</si>
  <si>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</si>
  <si>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</si>
  <si>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</si>
  <si>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</si>
  <si>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</si>
  <si>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</si>
  <si>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</si>
  <si>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</si>
  <si>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</si>
  <si>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</si>
  <si>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</si>
  <si>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</si>
  <si>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</si>
  <si>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</si>
  <si>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</si>
  <si>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</si>
  <si>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</si>
  <si>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</si>
  <si>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</si>
  <si>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</si>
  <si>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</si>
  <si>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</si>
  <si>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</si>
  <si>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</si>
  <si>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</si>
  <si>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</si>
  <si>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</si>
  <si>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</si>
  <si>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</si>
  <si>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</si>
  <si>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</si>
  <si>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</si>
  <si>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</si>
  <si>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</si>
  <si>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</si>
  <si>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</si>
  <si>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</si>
  <si>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</si>
  <si>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</si>
  <si>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</si>
  <si>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</si>
  <si>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</si>
  <si>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</si>
  <si>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</si>
  <si>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</si>
  <si>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</si>
  <si>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</si>
  <si>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</si>
  <si>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</si>
  <si>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</si>
  <si>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</si>
  <si>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</si>
  <si>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</si>
  <si>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</si>
  <si>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</si>
  <si>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</si>
  <si>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</si>
  <si>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</si>
  <si>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</si>
  <si>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</si>
  <si>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</si>
  <si>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</si>
  <si>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</si>
  <si>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</si>
  <si>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</si>
  <si>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</si>
  <si>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</si>
  <si>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</si>
  <si>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</si>
  <si>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</si>
  <si>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</si>
  <si>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</si>
  <si>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</si>
  <si>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</si>
  <si>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</si>
  <si>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</si>
  <si>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</si>
  <si>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</si>
  <si>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</si>
  <si>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</si>
  <si>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</si>
  <si>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</si>
  <si>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</si>
  <si>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</si>
  <si>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</si>
  <si>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</si>
  <si>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</si>
  <si>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</si>
  <si>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</si>
  <si>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</si>
  <si>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</si>
  <si>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</si>
  <si>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</si>
  <si>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</si>
  <si>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</si>
  <si>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</si>
  <si>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</si>
  <si>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</si>
  <si>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</si>
  <si>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</si>
  <si>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</si>
  <si>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</si>
  <si>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</si>
  <si>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</si>
  <si>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</si>
  <si>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</si>
  <si>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</si>
  <si>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</si>
  <si>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</si>
  <si>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</si>
  <si>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</si>
  <si>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</si>
  <si>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</si>
  <si>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</si>
  <si>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</si>
  <si>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</si>
  <si>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</si>
  <si>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</si>
  <si>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</si>
  <si>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</si>
  <si>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</si>
  <si>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</si>
  <si>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</si>
  <si>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</si>
  <si>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</si>
  <si>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</si>
  <si>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</si>
  <si>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</si>
  <si>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</si>
  <si>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</si>
  <si>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</si>
  <si>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</si>
  <si>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</si>
  <si>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</si>
  <si>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</si>
  <si>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</si>
  <si>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</si>
  <si>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</si>
  <si>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</si>
  <si>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</si>
  <si>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</si>
  <si>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</si>
  <si>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</si>
  <si>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</si>
  <si>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</si>
  <si>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</si>
  <si>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</si>
  <si>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</si>
  <si>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</si>
  <si>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</si>
  <si>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</si>
  <si>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</si>
  <si>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</si>
  <si>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</si>
  <si>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</si>
  <si>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</si>
  <si>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</si>
  <si>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</si>
  <si>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</si>
  <si>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</si>
  <si>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</si>
  <si>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</si>
  <si>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</si>
  <si>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</si>
  <si>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</si>
  <si>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</si>
  <si>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</si>
  <si>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</si>
  <si>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</si>
  <si>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</si>
  <si>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</si>
  <si>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</si>
  <si>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</si>
  <si>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</si>
  <si>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</si>
  <si>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</si>
  <si>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</si>
  <si>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</si>
  <si>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</si>
  <si>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</si>
  <si>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</si>
  <si>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</si>
  <si>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</si>
  <si>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</si>
  <si>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</si>
  <si>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</si>
  <si>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</si>
  <si>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</si>
  <si>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</si>
  <si>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</si>
  <si>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</si>
  <si>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</si>
  <si>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</si>
  <si>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</si>
  <si>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</si>
  <si>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</si>
  <si>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</si>
  <si>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</si>
  <si>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</si>
  <si>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</si>
  <si>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</si>
  <si>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</si>
  <si>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</si>
  <si>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</si>
  <si>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</si>
  <si>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</si>
  <si>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</si>
  <si>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</si>
  <si>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</si>
  <si>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</si>
  <si>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</si>
  <si>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</si>
  <si>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</si>
  <si>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</si>
  <si>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</si>
  <si>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</si>
  <si>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</si>
  <si>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</si>
  <si>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</si>
  <si>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</si>
  <si>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</si>
  <si>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</si>
  <si>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</si>
  <si>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</si>
  <si>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</si>
  <si>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</si>
  <si>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</si>
  <si>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</si>
  <si>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</si>
  <si>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</si>
  <si>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</si>
  <si>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</si>
  <si>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</si>
  <si>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</si>
  <si>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</si>
  <si>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</si>
  <si>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</si>
  <si>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</si>
  <si>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</si>
  <si>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</si>
  <si>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</si>
  <si>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</si>
  <si>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</si>
  <si>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</si>
  <si>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</si>
  <si>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</si>
  <si>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</si>
  <si>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</si>
  <si>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</si>
  <si>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</si>
  <si>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</si>
  <si>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</si>
  <si>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</si>
  <si>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</si>
  <si>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</si>
  <si>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</si>
  <si>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</si>
  <si>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</si>
  <si>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</si>
  <si>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</si>
  <si>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</si>
  <si>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</si>
  <si>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</si>
  <si>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</si>
  <si>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</si>
  <si>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</si>
  <si>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</si>
  <si>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</si>
  <si>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</si>
  <si>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</si>
  <si>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</si>
  <si>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</si>
  <si>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</si>
  <si>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</si>
  <si>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</si>
  <si>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</si>
  <si>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</si>
  <si>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</si>
  <si>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</si>
  <si>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</si>
  <si>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</si>
  <si>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</si>
  <si>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</si>
  <si>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</si>
  <si>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</si>
  <si>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</si>
  <si>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</si>
  <si>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</si>
  <si>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</si>
  <si>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</si>
  <si>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</si>
  <si>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</si>
  <si>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</si>
  <si>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</si>
  <si>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</si>
  <si>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</si>
  <si>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</si>
  <si>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</si>
  <si>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</si>
  <si>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</si>
  <si>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</si>
  <si>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</si>
  <si>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</si>
  <si>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</si>
  <si>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</si>
  <si>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</si>
  <si>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</si>
  <si>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</si>
  <si>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</si>
  <si>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</si>
  <si>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</si>
  <si>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</si>
  <si>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</si>
  <si>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</si>
  <si>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</si>
  <si>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</si>
  <si>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</si>
  <si>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</si>
  <si>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</si>
  <si>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</si>
  <si>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</si>
  <si>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</si>
  <si>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</si>
  <si>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</si>
  <si>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</si>
  <si>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</si>
  <si>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</si>
  <si>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</si>
  <si>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</si>
  <si>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</si>
  <si>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</si>
  <si>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</si>
  <si>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</si>
  <si>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</si>
  <si>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</si>
  <si>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</si>
  <si>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</si>
  <si>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</si>
  <si>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</si>
  <si>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</si>
  <si>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</si>
  <si>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</si>
  <si>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</si>
  <si>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</si>
  <si>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</si>
  <si>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</si>
  <si>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</si>
  <si>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</si>
  <si>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</si>
  <si>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</si>
  <si>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</si>
  <si>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</si>
  <si>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</si>
  <si>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</si>
  <si>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</si>
  <si>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</si>
  <si>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</si>
  <si>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</si>
  <si>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</si>
  <si>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</si>
  <si>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</si>
  <si>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</si>
  <si>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</si>
  <si>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</si>
  <si>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</si>
  <si>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</si>
  <si>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</si>
  <si>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</si>
  <si>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</si>
  <si>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</si>
  <si>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</si>
  <si>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</si>
  <si>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</si>
  <si>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</si>
  <si>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</si>
  <si>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</si>
  <si>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</si>
  <si>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</si>
  <si>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</si>
  <si>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</si>
  <si>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</si>
  <si>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</si>
  <si>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</si>
  <si>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</si>
  <si>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</si>
  <si>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</si>
  <si>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</si>
  <si>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</si>
  <si>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</si>
  <si>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</si>
  <si>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</si>
  <si>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</si>
  <si>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</si>
  <si>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</si>
  <si>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</si>
  <si>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</si>
  <si>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</si>
  <si>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</si>
  <si>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</si>
  <si>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</si>
  <si>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</si>
  <si>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</si>
  <si>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</si>
  <si>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</si>
  <si>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</si>
  <si>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</si>
  <si>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</si>
  <si>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</si>
  <si>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</si>
  <si>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</si>
  <si>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</si>
  <si>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</si>
  <si>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</si>
  <si>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</si>
  <si>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</si>
  <si>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</si>
  <si>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</si>
  <si>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</si>
  <si>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</si>
  <si>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</si>
  <si>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</si>
  <si>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</si>
  <si>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</si>
  <si>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</si>
  <si>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</si>
  <si>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</si>
  <si>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</si>
  <si>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</si>
  <si>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</si>
  <si>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</si>
  <si>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</si>
  <si>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</si>
  <si>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</si>
  <si>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</si>
  <si>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</si>
  <si>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</si>
  <si>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</si>
  <si>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</si>
  <si>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</si>
  <si>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</si>
  <si>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</si>
  <si>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</si>
  <si>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</si>
  <si>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</si>
  <si>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</si>
  <si>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</si>
  <si>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</si>
  <si>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</si>
  <si>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</si>
  <si>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</si>
  <si>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</si>
  <si>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</si>
  <si>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</si>
  <si>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</si>
  <si>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</si>
  <si>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</si>
  <si>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</si>
  <si>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</si>
  <si>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</si>
  <si>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</si>
  <si>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</si>
  <si>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</si>
  <si>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</si>
  <si>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</si>
  <si>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</si>
  <si>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</si>
  <si>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</si>
  <si>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</si>
  <si>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</si>
  <si>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</si>
  <si>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</si>
  <si>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</si>
  <si>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</si>
  <si>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</si>
  <si>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</si>
  <si>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</si>
  <si>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</si>
  <si>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</si>
  <si>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</si>
  <si>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</si>
  <si>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</si>
  <si>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</si>
  <si>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</si>
  <si>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</si>
  <si>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</si>
  <si>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</si>
  <si>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</si>
  <si>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</si>
  <si>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</si>
  <si>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</si>
  <si>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</si>
  <si>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</si>
  <si>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</si>
  <si>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</si>
  <si>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</si>
  <si>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</si>
  <si>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</si>
  <si>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</si>
  <si>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</si>
  <si>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</si>
  <si>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</si>
  <si>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</si>
  <si>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</si>
  <si>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</si>
  <si>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</si>
  <si>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</si>
  <si>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</si>
  <si>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</si>
  <si>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</si>
  <si>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</si>
  <si>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</si>
  <si>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</si>
  <si>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</si>
  <si>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</si>
  <si>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</si>
  <si>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</si>
  <si>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</si>
  <si>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</si>
  <si>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</si>
  <si>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</si>
  <si>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</si>
  <si>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</si>
  <si>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</si>
  <si>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</si>
  <si>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</si>
  <si>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</si>
  <si>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</si>
  <si>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</si>
  <si>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</si>
  <si>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</si>
  <si>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</si>
  <si>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</si>
  <si>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</si>
  <si>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</si>
  <si>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</si>
  <si>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</si>
  <si>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</si>
  <si>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</si>
  <si>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</si>
  <si>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</si>
  <si>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</si>
  <si>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</si>
  <si>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</si>
  <si>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</si>
  <si>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</si>
  <si>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</si>
  <si>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</si>
  <si>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</si>
  <si>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</si>
  <si>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</si>
  <si>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</si>
  <si>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</si>
  <si>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</si>
  <si>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</si>
  <si>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</si>
  <si>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</si>
  <si>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</si>
  <si>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</si>
  <si>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</si>
  <si>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</si>
  <si>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</si>
  <si>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</si>
  <si>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</si>
  <si>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</si>
  <si>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</si>
  <si>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</si>
  <si>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</si>
  <si>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</si>
  <si>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</si>
  <si>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</si>
  <si>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</si>
  <si>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</si>
  <si>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</si>
  <si>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</si>
  <si>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</si>
  <si>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</si>
  <si>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</si>
  <si>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</si>
  <si>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</si>
  <si>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</si>
  <si>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</si>
  <si>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</si>
  <si>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</si>
  <si>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</si>
  <si>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</si>
  <si>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</si>
  <si>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</si>
  <si>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</si>
  <si>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</si>
  <si>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</si>
  <si>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</si>
  <si>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</si>
  <si>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</si>
  <si>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</si>
  <si>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</si>
  <si>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</si>
  <si>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</si>
  <si>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</si>
  <si>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</si>
  <si>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</si>
  <si>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</si>
  <si>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</si>
  <si>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</si>
  <si>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</si>
  <si>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</si>
  <si>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</si>
  <si>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</si>
  <si>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</si>
  <si>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</si>
  <si>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</si>
  <si>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</si>
  <si>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</si>
  <si>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</si>
  <si>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</si>
  <si>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</si>
  <si>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</si>
  <si>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</si>
  <si>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</si>
  <si>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</si>
  <si>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</si>
  <si>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</si>
  <si>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</si>
  <si>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</si>
  <si>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</si>
  <si>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</si>
  <si>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</si>
  <si>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</si>
  <si>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</si>
  <si>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</si>
  <si>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</si>
  <si>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</si>
  <si>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</si>
  <si>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</si>
  <si>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</si>
  <si>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</si>
  <si>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</si>
  <si>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</si>
  <si>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</si>
  <si>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</si>
  <si>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</si>
  <si>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</si>
  <si>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</si>
  <si>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</si>
  <si>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</si>
  <si>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</si>
  <si>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</si>
  <si>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</si>
  <si>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</si>
  <si>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</si>
  <si>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</si>
  <si>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</si>
  <si>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</si>
  <si>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</si>
  <si>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</si>
  <si>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</si>
  <si>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</si>
  <si>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</si>
  <si>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</si>
  <si>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</si>
  <si>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</si>
  <si>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</si>
  <si>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</si>
  <si>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</si>
  <si>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</si>
  <si>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</si>
  <si>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</si>
  <si>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</si>
  <si>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</si>
  <si>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</si>
  <si>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</si>
  <si>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</si>
  <si>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</si>
  <si>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</si>
  <si>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</si>
  <si>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</si>
  <si>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</si>
  <si>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</si>
  <si>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</si>
  <si>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</si>
  <si>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</si>
  <si>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</si>
  <si>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</si>
  <si>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</si>
  <si>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</si>
  <si>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</si>
  <si>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</si>
  <si>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</si>
  <si>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</si>
  <si>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</si>
  <si>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</si>
  <si>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</si>
  <si>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</si>
  <si>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</si>
  <si>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</si>
  <si>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</si>
  <si>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</si>
  <si>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</si>
  <si>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</si>
  <si>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</si>
  <si>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</si>
  <si>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</si>
  <si>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</si>
  <si>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</si>
  <si>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</si>
  <si>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</si>
  <si>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</si>
  <si>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</si>
  <si>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</si>
  <si>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</si>
  <si>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</si>
  <si>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</si>
  <si>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</si>
  <si>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</si>
  <si>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</si>
  <si>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</si>
  <si>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</si>
  <si>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</si>
  <si>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</si>
  <si>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</si>
  <si>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</si>
  <si>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</si>
  <si>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</si>
  <si>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</si>
  <si>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</si>
  <si>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</si>
  <si>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</si>
  <si>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</si>
  <si>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</si>
  <si>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</si>
  <si>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</si>
  <si>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</si>
  <si>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</si>
  <si>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</si>
  <si>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</si>
  <si>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</si>
  <si>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</si>
  <si>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</si>
  <si>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</si>
  <si>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</si>
  <si>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</si>
  <si>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</si>
  <si>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</si>
  <si>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</si>
  <si>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</si>
  <si>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</si>
  <si>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</si>
  <si>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</si>
  <si>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</si>
  <si>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</si>
  <si>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</si>
  <si>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</si>
  <si>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</si>
  <si>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</si>
  <si>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</si>
  <si>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</si>
  <si>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</si>
  <si>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</si>
  <si>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</si>
  <si>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</si>
  <si>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</si>
  <si>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</si>
  <si>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</si>
  <si>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</si>
  <si>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</si>
  <si>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</si>
  <si>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</si>
  <si>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</si>
  <si>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</si>
  <si>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</si>
  <si>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</si>
  <si>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</si>
  <si>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</si>
  <si>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</si>
  <si>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</si>
  <si>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</si>
  <si>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</si>
  <si>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</si>
  <si>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</si>
  <si>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</si>
  <si>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</si>
  <si>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</si>
  <si>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</si>
  <si>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</si>
  <si>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</si>
  <si>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</si>
  <si>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</si>
  <si>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</si>
  <si>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</si>
  <si>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</si>
  <si>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</si>
  <si>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</si>
  <si>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</si>
  <si>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</si>
  <si>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</si>
  <si>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</si>
  <si>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</si>
  <si>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</si>
  <si>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</si>
  <si>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</si>
  <si>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</si>
  <si>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</si>
  <si>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</si>
  <si>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</si>
  <si>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</si>
  <si>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</si>
  <si>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</si>
  <si>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</si>
  <si>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</si>
  <si>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</si>
  <si>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</si>
  <si>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</si>
  <si>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</si>
  <si>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</si>
  <si>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</si>
  <si>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</si>
  <si>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</si>
  <si>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</si>
  <si>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</si>
  <si>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</si>
  <si>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</si>
  <si>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</si>
  <si>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</si>
  <si>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</si>
  <si>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</si>
  <si>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</si>
  <si>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</si>
  <si>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</si>
  <si>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</si>
  <si>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</si>
  <si>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</si>
  <si>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</si>
  <si>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</si>
  <si>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</si>
  <si>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</si>
  <si>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</si>
  <si>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</si>
  <si>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</si>
  <si>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</si>
  <si>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</si>
  <si>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</si>
  <si>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</si>
  <si>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</si>
  <si>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</si>
  <si>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</si>
  <si>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</si>
  <si>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</si>
  <si>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</si>
  <si>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</si>
  <si>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</si>
  <si>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</si>
  <si>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</si>
  <si>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</si>
  <si>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</si>
  <si>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</si>
  <si>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</si>
  <si>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</si>
  <si>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</si>
  <si>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</si>
  <si>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</si>
  <si>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</si>
  <si>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</si>
  <si>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</si>
  <si>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</si>
  <si>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</si>
  <si>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</si>
  <si>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</si>
  <si>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</si>
  <si>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</si>
  <si>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</si>
  <si>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</si>
  <si>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</si>
  <si>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</si>
  <si>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</si>
  <si>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</si>
  <si>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</si>
  <si>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</si>
  <si>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</si>
  <si>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</si>
  <si>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</si>
  <si>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</si>
  <si>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</si>
  <si>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</si>
  <si>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</si>
  <si>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</si>
  <si>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</si>
  <si>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</si>
  <si>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</si>
  <si>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</si>
  <si>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</si>
  <si>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</si>
  <si>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</si>
  <si>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</si>
  <si>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</si>
  <si>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</si>
  <si>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</si>
  <si>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</si>
  <si>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</si>
  <si>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</si>
  <si>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</si>
  <si>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</si>
  <si>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</si>
  <si>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</si>
  <si>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</si>
  <si>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</si>
  <si>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</si>
  <si>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</si>
  <si>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</si>
  <si>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</si>
  <si>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</si>
  <si>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</si>
  <si>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</si>
  <si>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</si>
  <si>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</si>
  <si>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</si>
  <si>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</si>
  <si>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</si>
  <si>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</si>
  <si>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</si>
  <si>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</si>
  <si>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</si>
  <si>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</si>
  <si>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</si>
  <si>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</si>
  <si>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</si>
  <si>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</si>
  <si>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</si>
  <si>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</si>
  <si>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</si>
  <si>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</si>
  <si>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</si>
  <si>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</si>
  <si>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</si>
  <si>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</si>
  <si>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</si>
  <si>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</si>
  <si>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</si>
  <si>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</si>
  <si>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</si>
  <si>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</si>
  <si>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</si>
  <si>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</si>
  <si>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</si>
  <si>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</si>
  <si>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</si>
  <si>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</si>
  <si>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</si>
  <si>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</si>
  <si>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</si>
  <si>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</si>
  <si>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</si>
  <si>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</si>
  <si>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</si>
  <si>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</si>
  <si>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</si>
  <si>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</si>
  <si>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</si>
  <si>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</si>
  <si>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</si>
  <si>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</si>
  <si>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</si>
  <si>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</si>
  <si>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</si>
  <si>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</si>
  <si>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</si>
  <si>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</si>
  <si>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</si>
  <si>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</si>
  <si>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</si>
  <si>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</si>
  <si>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</si>
  <si>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</si>
  <si>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</si>
  <si>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</si>
  <si>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</si>
  <si>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</si>
  <si>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</si>
  <si>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</si>
  <si>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</si>
  <si>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</si>
  <si>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</si>
  <si>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</si>
  <si>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</si>
  <si>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</si>
  <si>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</si>
  <si>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</si>
  <si>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</si>
  <si>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</si>
  <si>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</si>
  <si>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</si>
  <si>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</si>
  <si>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</si>
  <si>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</si>
  <si>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</si>
  <si>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</si>
  <si>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</si>
  <si>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</si>
  <si>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</si>
  <si>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</si>
  <si>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</si>
  <si>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</si>
  <si>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</si>
  <si>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</si>
  <si>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</si>
  <si>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</si>
  <si>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</si>
  <si>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</si>
  <si>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</si>
  <si>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</si>
  <si>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</si>
  <si>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</si>
  <si>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</si>
  <si>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</si>
  <si>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</si>
  <si>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</si>
  <si>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</si>
  <si>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</si>
  <si>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</si>
  <si>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</si>
  <si>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</si>
  <si>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</si>
  <si>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</si>
  <si>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</si>
  <si>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</si>
  <si>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</si>
  <si>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</si>
  <si>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</si>
  <si>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</si>
  <si>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</si>
  <si>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</si>
  <si>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</si>
  <si>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</si>
  <si>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</si>
  <si>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</si>
  <si>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</si>
  <si>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</si>
  <si>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</si>
  <si>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</si>
  <si>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</si>
  <si>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</si>
  <si>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</si>
  <si>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</si>
  <si>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</si>
  <si>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</si>
  <si>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</si>
  <si>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</si>
  <si>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</si>
  <si>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</si>
  <si>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</si>
  <si>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</si>
  <si>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</si>
  <si>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</si>
  <si>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</si>
  <si>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</si>
  <si>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</si>
  <si>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</si>
  <si>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</si>
  <si>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</si>
  <si>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</si>
  <si>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</si>
  <si>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</si>
  <si>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</si>
  <si>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</si>
  <si>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</si>
  <si>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</si>
  <si>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</si>
  <si>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</si>
  <si>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</si>
  <si>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</si>
  <si>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</si>
  <si>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</si>
  <si>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</si>
  <si>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</si>
  <si>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</si>
  <si>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</si>
  <si>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</si>
  <si>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</si>
  <si>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</si>
  <si>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</si>
  <si>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</si>
  <si>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</si>
  <si>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</si>
  <si>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</si>
  <si>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</si>
  <si>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</si>
  <si>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</si>
  <si>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</si>
  <si>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</si>
  <si>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</si>
  <si>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</si>
  <si>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</si>
  <si>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</si>
  <si>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</si>
  <si>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</si>
  <si>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</si>
  <si>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</si>
  <si>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</si>
  <si>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</si>
  <si>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</si>
  <si>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</si>
  <si>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</si>
  <si>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</si>
  <si>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</si>
  <si>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</si>
  <si>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</si>
  <si>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</si>
  <si>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</si>
  <si>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</si>
  <si>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</si>
  <si>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</si>
  <si>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</si>
  <si>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</si>
  <si>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</si>
  <si>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</si>
  <si>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</si>
  <si>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</si>
  <si>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</si>
  <si>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</si>
  <si>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</si>
  <si>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</si>
  <si>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</si>
  <si>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</si>
  <si>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</si>
  <si>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</si>
  <si>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</si>
  <si>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</si>
  <si>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</si>
  <si>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</si>
  <si>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</si>
  <si>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</si>
  <si>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</si>
  <si>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</si>
  <si>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</si>
  <si>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</si>
  <si>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</si>
  <si>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</si>
  <si>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</si>
  <si>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</si>
  <si>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</si>
  <si>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</si>
  <si>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</si>
  <si>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</si>
  <si>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</si>
  <si>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</si>
  <si>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</si>
  <si>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</si>
  <si>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</si>
  <si>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</si>
  <si>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</si>
  <si>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</si>
  <si>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</si>
  <si>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</si>
  <si>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</si>
  <si>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</si>
  <si>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</si>
  <si>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</si>
  <si>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</si>
  <si>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</si>
  <si>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</si>
  <si>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</si>
  <si>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</si>
  <si>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</si>
  <si>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</si>
  <si>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</si>
  <si>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</si>
  <si>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</si>
  <si>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</si>
  <si>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</si>
  <si>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</si>
  <si>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</si>
  <si>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</si>
  <si>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</si>
  <si>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</si>
  <si>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</si>
  <si>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</si>
  <si>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</si>
  <si>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</si>
  <si>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</si>
  <si>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</si>
  <si>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</si>
  <si>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</si>
  <si>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</si>
  <si>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</si>
  <si>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</si>
  <si>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</si>
  <si>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</si>
  <si>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</si>
  <si>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</si>
  <si>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</si>
  <si>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</si>
  <si>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</si>
  <si>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</si>
  <si>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</si>
  <si>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</si>
  <si>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</si>
  <si>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</si>
  <si>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</si>
  <si>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</si>
  <si>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</si>
  <si>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</si>
  <si>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</si>
  <si>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</si>
  <si>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</si>
  <si>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</si>
  <si>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</si>
  <si>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</si>
  <si>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</si>
  <si>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</si>
  <si>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</si>
  <si>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</si>
  <si>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</si>
  <si>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</si>
  <si>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</si>
  <si>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</si>
  <si>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</si>
  <si>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</si>
  <si>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</si>
  <si>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</si>
  <si>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</si>
  <si>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</si>
  <si>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</si>
  <si>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</si>
  <si>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</si>
  <si>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</si>
  <si>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</si>
  <si>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</si>
  <si>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</si>
  <si>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</si>
  <si>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</si>
  <si>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</si>
  <si>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</si>
  <si>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</si>
  <si>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</si>
  <si>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</si>
  <si>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</si>
  <si>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</si>
  <si>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</si>
  <si>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</si>
  <si>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</si>
  <si>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</si>
  <si>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</si>
  <si>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</si>
  <si>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</si>
  <si>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</si>
  <si>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</si>
  <si>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</si>
  <si>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</si>
  <si>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</si>
  <si>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</si>
  <si>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</si>
  <si>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</si>
  <si>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</si>
  <si>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</si>
  <si>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</si>
  <si>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</si>
  <si>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</si>
  <si>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</si>
  <si>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</si>
  <si>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</si>
  <si>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</si>
  <si>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</si>
  <si>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</si>
  <si>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</si>
  <si>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</si>
  <si>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</si>
  <si>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</si>
  <si>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</si>
  <si>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</si>
  <si>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</si>
  <si>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</si>
  <si>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</si>
  <si>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</si>
  <si>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</si>
  <si>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</si>
  <si>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</si>
  <si>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</si>
  <si>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</si>
  <si>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</si>
  <si>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</si>
  <si>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</si>
  <si>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</si>
  <si>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</si>
  <si>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</si>
  <si>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</si>
  <si>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</si>
  <si>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</si>
  <si>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</si>
  <si>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</si>
  <si>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</si>
  <si>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</si>
  <si>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</si>
  <si>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</si>
  <si>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</si>
  <si>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</si>
  <si>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</si>
  <si>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</si>
  <si>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</si>
  <si>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</si>
  <si>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</si>
  <si>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</si>
  <si>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</si>
  <si>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</si>
  <si>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</si>
  <si>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</si>
  <si>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</si>
  <si>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</si>
  <si>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</si>
  <si>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</si>
  <si>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</si>
  <si>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</si>
  <si>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</si>
  <si>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</si>
  <si>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</si>
  <si>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</si>
  <si>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</si>
  <si>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</si>
  <si>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</si>
  <si>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</si>
  <si>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</si>
  <si>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</si>
  <si>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</si>
  <si>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</si>
  <si>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</si>
  <si>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</si>
  <si>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</si>
  <si>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</si>
  <si>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</si>
  <si>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</si>
  <si>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</si>
  <si>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</si>
  <si>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</si>
  <si>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</si>
  <si>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</si>
  <si>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</si>
  <si>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</si>
  <si>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</si>
  <si>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</si>
  <si>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</si>
  <si>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</si>
  <si>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</si>
  <si>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</si>
  <si>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</si>
  <si>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</si>
  <si>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</si>
  <si>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</si>
  <si>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</si>
  <si>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</si>
  <si>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</si>
  <si>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</si>
  <si>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</si>
  <si>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</si>
  <si>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</si>
  <si>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</si>
  <si>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</si>
  <si>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</si>
  <si>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</si>
  <si>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</si>
  <si>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</si>
  <si>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</si>
  <si>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</si>
  <si>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</si>
  <si>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</si>
  <si>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</si>
  <si>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</si>
  <si>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</si>
  <si>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</si>
  <si>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</si>
  <si>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</si>
  <si>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</si>
  <si>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</si>
  <si>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</si>
  <si>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</si>
  <si>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</si>
  <si>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</si>
  <si>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</si>
  <si>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</si>
  <si>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</si>
  <si>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</si>
  <si>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</si>
  <si>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</si>
  <si>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</si>
  <si>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</si>
  <si>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</si>
  <si>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</si>
  <si>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</si>
  <si>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</si>
  <si>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</si>
  <si>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</si>
  <si>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</si>
  <si>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</si>
  <si>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</si>
  <si>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</si>
  <si>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</si>
  <si>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</si>
  <si>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</si>
  <si>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</si>
  <si>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</si>
  <si>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</si>
  <si>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</si>
  <si>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</si>
  <si>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</si>
  <si>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</si>
  <si>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</si>
  <si>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</si>
  <si>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</si>
  <si>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</si>
  <si>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</si>
  <si>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</si>
  <si>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</si>
  <si>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</si>
  <si>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</si>
  <si>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</si>
  <si>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</si>
  <si>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</si>
  <si>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</si>
  <si>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</si>
  <si>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</si>
  <si>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</si>
  <si>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</si>
  <si>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</si>
  <si>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</si>
  <si>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</si>
  <si>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</si>
  <si>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</si>
  <si>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</si>
  <si>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</si>
  <si>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</si>
  <si>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</si>
  <si>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</si>
  <si>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</si>
  <si>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</si>
  <si>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</si>
  <si>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</si>
  <si>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</si>
  <si>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</si>
  <si>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</si>
  <si>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</si>
  <si>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</si>
  <si>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</si>
  <si>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</si>
  <si>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</si>
  <si>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</si>
  <si>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</si>
  <si>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</si>
  <si>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</si>
  <si>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</si>
  <si>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</si>
  <si>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</si>
  <si>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</si>
  <si>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</si>
  <si>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</si>
  <si>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</si>
  <si>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</si>
  <si>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</si>
  <si>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</si>
  <si>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</si>
  <si>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</si>
  <si>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</si>
  <si>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</si>
  <si>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</si>
  <si>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</si>
  <si>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</si>
  <si>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</si>
  <si>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</si>
  <si>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</si>
  <si>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</si>
  <si>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</si>
  <si>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</si>
  <si>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</si>
  <si>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</si>
  <si>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</si>
  <si>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</si>
  <si>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</si>
  <si>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</si>
  <si>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</si>
  <si>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</si>
  <si>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</si>
  <si>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</si>
  <si>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</si>
  <si>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</si>
  <si>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</si>
  <si>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</si>
  <si>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</si>
  <si>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</si>
  <si>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</si>
  <si>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</si>
  <si>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</si>
  <si>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</si>
  <si>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</si>
  <si>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</si>
  <si>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</si>
  <si>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</si>
  <si>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</si>
  <si>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</si>
  <si>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</si>
  <si>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</si>
  <si>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</si>
  <si>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</si>
  <si>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</si>
  <si>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</si>
  <si>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</si>
  <si>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</si>
  <si>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</si>
  <si>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</si>
  <si>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</si>
  <si>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</si>
  <si>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</si>
  <si>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</si>
  <si>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</si>
  <si>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</si>
  <si>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</si>
  <si>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</si>
  <si>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</si>
  <si>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</si>
  <si>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</si>
  <si>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</si>
  <si>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</si>
  <si>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</si>
  <si>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</si>
  <si>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</si>
  <si>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</si>
  <si>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</si>
  <si>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</si>
  <si>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</si>
  <si>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</si>
  <si>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</si>
  <si>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</si>
  <si>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</si>
  <si>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</si>
  <si>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</si>
  <si>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</si>
  <si>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</si>
  <si>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</si>
  <si>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</si>
  <si>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</si>
  <si>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</si>
  <si>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</si>
  <si>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</si>
  <si>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</si>
  <si>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</si>
  <si>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</si>
  <si>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</si>
  <si>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</si>
  <si>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</si>
  <si>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</si>
  <si>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</si>
  <si>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</si>
  <si>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</si>
  <si>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</si>
  <si>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</si>
  <si>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</si>
  <si>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</si>
  <si>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</si>
  <si>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</si>
  <si>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</si>
  <si>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</si>
  <si>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</si>
  <si>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</si>
  <si>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</si>
  <si>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</si>
  <si>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</si>
  <si>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</si>
  <si>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</si>
  <si>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</si>
  <si>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</si>
  <si>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</si>
  <si>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</si>
  <si>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</si>
  <si>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</si>
  <si>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</si>
  <si>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</si>
  <si>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</si>
  <si>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</si>
  <si>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</si>
  <si>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</si>
  <si>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</si>
  <si>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</si>
  <si>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</si>
  <si>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</si>
  <si>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</si>
  <si>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</si>
  <si>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</si>
  <si>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</si>
  <si>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</si>
  <si>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</si>
  <si>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</si>
  <si>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</si>
  <si>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</si>
  <si>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</si>
  <si>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</si>
  <si>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</si>
  <si>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</si>
  <si>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</si>
  <si>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</si>
  <si>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</si>
  <si>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</si>
  <si>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</si>
  <si>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</si>
  <si>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</si>
  <si>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</si>
  <si>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</si>
  <si>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</si>
  <si>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</si>
  <si>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</si>
  <si>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</si>
  <si>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</si>
  <si>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</si>
  <si>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</si>
  <si>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</si>
  <si>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</si>
  <si>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</si>
  <si>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</si>
  <si>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</si>
  <si>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</si>
  <si>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</si>
  <si>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</si>
  <si>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</si>
  <si>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</si>
  <si>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</si>
  <si>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</si>
  <si>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</si>
  <si>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</si>
  <si>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</si>
  <si>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</si>
  <si>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</si>
  <si>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</si>
  <si>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</si>
  <si>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</si>
  <si>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</si>
  <si>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</si>
  <si>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</si>
  <si>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</si>
  <si>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</si>
  <si>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</si>
  <si>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</si>
  <si>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</si>
  <si>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</si>
  <si>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</si>
  <si>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</si>
  <si>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</si>
  <si>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</si>
  <si>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</si>
  <si>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</si>
  <si>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</si>
  <si>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</si>
  <si>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</si>
  <si>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</si>
  <si>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</si>
  <si>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</si>
  <si>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</si>
  <si>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</si>
  <si>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</si>
  <si>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</si>
  <si>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</si>
  <si>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</si>
  <si>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</si>
  <si>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</si>
  <si>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</si>
  <si>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</si>
  <si>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</si>
  <si>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</si>
  <si>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</si>
  <si>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</si>
  <si>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</si>
  <si>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</si>
  <si>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</si>
  <si>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</si>
  <si>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</si>
  <si>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</si>
  <si>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</si>
  <si>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</si>
  <si>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</si>
  <si>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</si>
  <si>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</si>
  <si>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</si>
  <si>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</si>
  <si>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</si>
  <si>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</si>
  <si>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</si>
  <si>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</si>
  <si>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</si>
  <si>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</si>
  <si>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</si>
  <si>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</si>
  <si>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</si>
  <si>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</si>
  <si>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</si>
  <si>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</si>
  <si>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</si>
  <si>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</si>
  <si>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</si>
  <si>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</si>
  <si>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</si>
  <si>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</si>
  <si>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</si>
  <si>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</si>
  <si>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</si>
  <si>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</si>
  <si>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</si>
  <si>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</si>
  <si>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</si>
  <si>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</si>
  <si>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</si>
  <si>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</si>
  <si>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</si>
  <si>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</si>
  <si>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</si>
  <si>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</si>
  <si>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</si>
  <si>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</si>
  <si>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</si>
  <si>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</si>
  <si>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</si>
  <si>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</si>
  <si>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</si>
  <si>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</si>
  <si>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</si>
  <si>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</si>
  <si>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</si>
  <si>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</si>
  <si>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</si>
  <si>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</si>
  <si>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</si>
  <si>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</si>
  <si>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</si>
  <si>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</si>
  <si>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</si>
  <si>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</si>
  <si>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</si>
  <si>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</si>
  <si>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</si>
  <si>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</si>
  <si>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</si>
  <si>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</si>
  <si>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</si>
  <si>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</si>
  <si>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</si>
  <si>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</si>
  <si>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</si>
  <si>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</si>
  <si>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</si>
  <si>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</si>
  <si>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</si>
  <si>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</si>
  <si>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</si>
  <si>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</si>
  <si>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</si>
  <si>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</si>
  <si>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</si>
  <si>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</si>
  <si>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</si>
  <si>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</si>
  <si>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</si>
  <si>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</si>
  <si>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</si>
  <si>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</si>
  <si>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</si>
  <si>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</si>
  <si>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</si>
  <si>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</si>
  <si>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</si>
  <si>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</si>
  <si>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</si>
  <si>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</si>
  <si>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</si>
  <si>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</si>
  <si>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</si>
  <si>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</si>
  <si>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</si>
  <si>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</si>
  <si>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</si>
  <si>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</si>
  <si>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</si>
  <si>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</si>
  <si>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</si>
  <si>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</si>
  <si>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</si>
  <si>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</si>
  <si>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</si>
  <si>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</si>
  <si>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</si>
  <si>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</si>
  <si>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</si>
  <si>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</si>
  <si>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</si>
  <si>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</si>
  <si>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</si>
  <si>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</si>
  <si>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</si>
  <si>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</si>
  <si>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</si>
  <si>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</si>
  <si>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</si>
  <si>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</si>
  <si>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</si>
  <si>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</si>
  <si>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</si>
  <si>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</si>
  <si>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</si>
  <si>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</si>
  <si>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</si>
  <si>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</si>
  <si>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</si>
  <si>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</si>
  <si>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</si>
  <si>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</si>
  <si>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</si>
  <si>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</si>
  <si>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</si>
  <si>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</si>
  <si>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</si>
  <si>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</si>
  <si>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</si>
  <si>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</si>
  <si>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</si>
  <si>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</si>
  <si>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</si>
  <si>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</si>
  <si>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</si>
  <si>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</si>
  <si>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</si>
  <si>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</si>
  <si>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</si>
  <si>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</si>
  <si>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</si>
  <si>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</si>
  <si>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</si>
  <si>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</si>
  <si>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</si>
  <si>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</si>
  <si>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</si>
  <si>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</si>
  <si>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</si>
  <si>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</si>
  <si>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</si>
  <si>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</si>
  <si>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</si>
  <si>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</si>
  <si>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</si>
  <si>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</si>
  <si>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</si>
  <si>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</si>
  <si>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</si>
  <si>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</si>
  <si>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</si>
  <si>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</si>
  <si>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</si>
  <si>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</si>
  <si>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</si>
  <si>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</si>
  <si>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</si>
  <si>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</si>
  <si>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</si>
  <si>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</si>
  <si>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</si>
  <si>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</si>
  <si>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</si>
  <si>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</si>
  <si>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</si>
  <si>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</si>
  <si>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</si>
  <si>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</si>
  <si>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</si>
  <si>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</si>
  <si>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</si>
  <si>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</si>
  <si>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</si>
  <si>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</si>
  <si>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</si>
  <si>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</si>
  <si>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</si>
  <si>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</si>
  <si>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</si>
  <si>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</si>
  <si>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</si>
  <si>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</si>
  <si>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</si>
  <si>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</si>
  <si>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</si>
  <si>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</si>
  <si>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</si>
  <si>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</si>
  <si>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</si>
  <si>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</si>
  <si>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</si>
  <si>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</si>
  <si>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</si>
  <si>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</si>
  <si>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</si>
  <si>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</si>
  <si>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</si>
  <si>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</si>
  <si>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</si>
  <si>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</si>
  <si>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</si>
  <si>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</si>
  <si>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</si>
  <si>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</si>
  <si>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</si>
  <si>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</si>
  <si>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</si>
  <si>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</si>
  <si>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</si>
  <si>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</si>
  <si>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</si>
  <si>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</si>
  <si>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</si>
  <si>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</si>
  <si>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</si>
  <si>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</si>
  <si>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</si>
  <si>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</si>
  <si>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</si>
  <si>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</si>
  <si>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</si>
  <si>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</si>
  <si>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</si>
  <si>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</si>
  <si>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</si>
  <si>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</si>
  <si>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</si>
  <si>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</si>
  <si>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</si>
  <si>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</si>
  <si>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</si>
  <si>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</si>
  <si>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</si>
  <si>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</si>
  <si>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</si>
  <si>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</si>
  <si>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</si>
  <si>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</si>
  <si>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</si>
  <si>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</si>
  <si>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</si>
  <si>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</si>
  <si>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</si>
  <si>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</si>
  <si>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</si>
  <si>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</si>
  <si>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</si>
  <si>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</si>
  <si>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</si>
  <si>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</si>
  <si>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</si>
  <si>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</si>
  <si>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</si>
  <si>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</si>
  <si>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</si>
  <si>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</si>
  <si>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</si>
  <si>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</si>
  <si>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</si>
  <si>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</si>
  <si>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</si>
  <si>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</si>
  <si>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</si>
  <si>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</si>
  <si>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</si>
  <si>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</si>
  <si>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</si>
  <si>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</si>
  <si>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</si>
  <si>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</si>
  <si>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</si>
  <si>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</si>
  <si>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</si>
  <si>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</si>
  <si>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</si>
  <si>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</si>
  <si>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</si>
  <si>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</si>
  <si>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</si>
  <si>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</si>
  <si>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</si>
  <si>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</si>
  <si>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</si>
  <si>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</si>
  <si>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</si>
  <si>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</si>
  <si>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</si>
  <si>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</si>
  <si>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</si>
  <si>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</si>
  <si>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</si>
  <si>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</si>
  <si>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</si>
  <si>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</si>
  <si>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</si>
  <si>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</si>
  <si>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</si>
  <si>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</si>
  <si>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</si>
  <si>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</si>
  <si>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</si>
  <si>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</si>
  <si>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</si>
  <si>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</si>
  <si>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</si>
  <si>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</si>
  <si>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</si>
  <si>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</si>
  <si>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</si>
  <si>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</si>
  <si>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</si>
  <si>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</si>
  <si>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</si>
  <si>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</si>
  <si>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</si>
  <si>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</si>
  <si>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</si>
  <si>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</si>
  <si>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</si>
  <si>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</si>
  <si>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</si>
  <si>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</si>
  <si>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</si>
  <si>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</si>
  <si>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</si>
  <si>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</si>
  <si>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</si>
  <si>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</si>
  <si>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</si>
  <si>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</si>
  <si>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</si>
  <si>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</si>
  <si>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</si>
  <si>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</si>
  <si>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</si>
  <si>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</si>
  <si>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</si>
  <si>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</si>
  <si>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</si>
  <si>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</si>
  <si>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</si>
  <si>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</si>
  <si>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</si>
  <si>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</si>
  <si>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</si>
  <si>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</si>
  <si>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</si>
  <si>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</si>
  <si>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</si>
  <si>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</si>
  <si>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</si>
  <si>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</si>
  <si>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</si>
  <si>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</si>
  <si>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</si>
  <si>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</si>
  <si>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</si>
  <si>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</si>
  <si>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</si>
  <si>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</si>
  <si>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</si>
  <si>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</si>
  <si>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</si>
  <si>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</si>
  <si>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</si>
  <si>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</si>
  <si>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</si>
  <si>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</si>
  <si>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</si>
  <si>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</si>
  <si>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</si>
  <si>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</si>
  <si>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</si>
  <si>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</si>
  <si>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</si>
  <si>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</si>
  <si>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</si>
  <si>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</si>
  <si>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</si>
  <si>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</si>
  <si>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</si>
  <si>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</si>
  <si>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</si>
  <si>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</si>
  <si>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</si>
  <si>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</si>
  <si>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</si>
  <si>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</si>
  <si>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</si>
  <si>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</si>
  <si>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</si>
  <si>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</si>
  <si>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</si>
  <si>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</si>
  <si>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</si>
  <si>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</si>
  <si>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</si>
  <si>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</si>
  <si>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</si>
  <si>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</si>
  <si>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</si>
  <si>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</si>
  <si>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</si>
  <si>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</si>
  <si>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</si>
  <si>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</si>
  <si>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</si>
  <si>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</si>
  <si>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</si>
  <si>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</si>
  <si>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</si>
  <si>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</si>
  <si>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</si>
  <si>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</si>
  <si>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</si>
  <si>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</si>
  <si>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</si>
  <si>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</si>
  <si>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</si>
  <si>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</si>
  <si>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</si>
  <si>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</si>
  <si>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</si>
  <si>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</si>
  <si>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</si>
  <si>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</si>
  <si>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</si>
  <si>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</si>
  <si>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</si>
  <si>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</si>
  <si>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</si>
  <si>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</si>
  <si>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</si>
  <si>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</si>
  <si>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</si>
  <si>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</si>
  <si>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</si>
  <si>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</si>
  <si>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</si>
  <si>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</si>
  <si>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</si>
  <si>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</si>
  <si>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</si>
  <si>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</si>
  <si>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</si>
  <si>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</si>
  <si>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</si>
  <si>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</si>
  <si>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</si>
  <si>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</si>
  <si>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</si>
  <si>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</si>
  <si>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</si>
  <si>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</si>
  <si>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</si>
  <si>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</si>
  <si>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</si>
  <si>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</si>
  <si>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</si>
  <si>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</si>
  <si>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</si>
  <si>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</si>
  <si>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</si>
  <si>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</si>
  <si>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</si>
  <si>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</si>
  <si>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</si>
  <si>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</si>
  <si>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</si>
  <si>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</si>
  <si>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</si>
  <si>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</si>
  <si>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</si>
  <si>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</si>
  <si>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</si>
  <si>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</si>
  <si>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</si>
  <si>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</si>
  <si>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</si>
  <si>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</si>
  <si>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</si>
  <si>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</si>
  <si>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</si>
  <si>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</si>
  <si>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</si>
  <si>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</si>
  <si>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</si>
  <si>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</si>
  <si>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</si>
  <si>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</si>
  <si>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</si>
  <si>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</si>
  <si>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</si>
  <si>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</si>
  <si>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</si>
  <si>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</si>
  <si>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</si>
  <si>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</si>
  <si>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</si>
  <si>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</si>
  <si>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</si>
  <si>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</si>
  <si>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</si>
  <si>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</si>
  <si>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</si>
  <si>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</si>
  <si>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</si>
  <si>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</si>
  <si>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</si>
  <si>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</si>
  <si>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</si>
  <si>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</si>
  <si>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</si>
  <si>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</si>
  <si>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</si>
  <si>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</si>
  <si>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</si>
  <si>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</si>
  <si>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</si>
  <si>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</si>
  <si>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</si>
  <si>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</si>
  <si>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</si>
  <si>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</si>
  <si>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</si>
  <si>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</si>
  <si>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</si>
  <si>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</si>
  <si>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</si>
  <si>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</si>
  <si>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</si>
  <si>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</si>
  <si>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</si>
  <si>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</si>
  <si>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</si>
  <si>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</si>
  <si>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</si>
  <si>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</si>
  <si>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</si>
  <si>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</si>
  <si>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</si>
  <si>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</si>
  <si>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</si>
  <si>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</si>
  <si>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</si>
  <si>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</si>
  <si>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</si>
  <si>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</si>
  <si>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</si>
  <si>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</si>
  <si>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</si>
  <si>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</si>
  <si>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</si>
  <si>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</si>
  <si>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</si>
  <si>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</si>
  <si>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</si>
  <si>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</si>
  <si>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</si>
  <si>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</si>
  <si>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</si>
  <si>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</si>
  <si>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</si>
  <si>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</si>
  <si>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</si>
  <si>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</si>
  <si>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</si>
  <si>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</si>
  <si>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</si>
  <si>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</si>
  <si>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</si>
  <si>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</si>
  <si>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</si>
  <si>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</si>
  <si>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</si>
  <si>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</si>
  <si>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</si>
  <si>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</si>
  <si>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</si>
  <si>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</si>
  <si>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</si>
  <si>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</si>
  <si>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</si>
  <si>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</si>
  <si>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</si>
  <si>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</si>
  <si>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</si>
  <si>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</si>
  <si>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</si>
  <si>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</si>
  <si>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</si>
  <si>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</si>
  <si>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</si>
  <si>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</si>
  <si>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</si>
  <si>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</si>
  <si>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</si>
  <si>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</si>
  <si>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</si>
  <si>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</si>
  <si>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</si>
  <si>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</si>
  <si>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</si>
  <si>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</si>
  <si>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</si>
  <si>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</si>
  <si>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</si>
  <si>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</si>
  <si>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</si>
  <si>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</si>
  <si>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</si>
  <si>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</si>
  <si>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</si>
  <si>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</si>
  <si>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</si>
  <si>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</si>
  <si>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</si>
  <si>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</si>
  <si>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</si>
  <si>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</si>
  <si>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</si>
  <si>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</si>
  <si>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</si>
  <si>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</si>
  <si>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</si>
  <si>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</si>
  <si>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</si>
  <si>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</si>
  <si>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</si>
  <si>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</si>
  <si>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</si>
  <si>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</si>
  <si>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</si>
  <si>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</si>
  <si>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</si>
  <si>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</si>
  <si>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</si>
  <si>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</si>
  <si>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</si>
  <si>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</si>
  <si>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</si>
  <si>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</si>
  <si>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</si>
  <si>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</si>
  <si>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</si>
  <si>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</si>
  <si>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</si>
  <si>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</si>
  <si>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</si>
  <si>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</si>
  <si>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</si>
  <si>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</si>
  <si>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</si>
  <si>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</si>
  <si>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</si>
  <si>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</si>
  <si>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</si>
  <si>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</si>
  <si>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</si>
  <si>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</si>
  <si>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</si>
  <si>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</si>
  <si>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</si>
  <si>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</si>
  <si>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</si>
  <si>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</si>
  <si>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</si>
  <si>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</si>
  <si>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</si>
  <si>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</si>
  <si>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</si>
  <si>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</si>
  <si>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</si>
  <si>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</si>
  <si>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</si>
  <si>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</si>
  <si>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</si>
  <si>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</si>
  <si>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</si>
  <si>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</si>
  <si>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</si>
  <si>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</si>
  <si>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</si>
  <si>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</si>
  <si>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</si>
  <si>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</si>
  <si>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</si>
  <si>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</si>
  <si>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</si>
  <si>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</si>
  <si>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</si>
  <si>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</si>
  <si>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</si>
  <si>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</si>
  <si>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</si>
  <si>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</si>
  <si>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</si>
  <si>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</si>
  <si>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</si>
  <si>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</si>
  <si>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</si>
  <si>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</si>
  <si>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</si>
  <si>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</si>
  <si>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</si>
  <si>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</si>
  <si>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</si>
  <si>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</si>
  <si>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</si>
  <si>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</si>
  <si>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</si>
  <si>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</si>
  <si>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</si>
  <si>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</si>
  <si>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</si>
  <si>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</si>
  <si>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</si>
  <si>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</si>
  <si>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</si>
  <si>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</si>
  <si>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</si>
  <si>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</si>
  <si>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</si>
  <si>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</si>
  <si>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</si>
  <si>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</si>
  <si>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</si>
  <si>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</si>
  <si>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</si>
  <si>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</si>
  <si>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</si>
  <si>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</si>
  <si>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</si>
  <si>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</si>
  <si>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</si>
  <si>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</si>
  <si>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</si>
  <si>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</si>
  <si>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</si>
  <si>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</si>
  <si>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</si>
  <si>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</si>
  <si>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</si>
  <si>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</si>
  <si>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</si>
  <si>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</si>
  <si>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</si>
  <si>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</si>
  <si>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</si>
  <si>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</si>
  <si>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</si>
  <si>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</si>
  <si>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</si>
  <si>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</si>
  <si>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</si>
  <si>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</si>
  <si>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</si>
  <si>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</si>
  <si>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</si>
  <si>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</si>
  <si>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</si>
  <si>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</si>
  <si>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</si>
  <si>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</si>
  <si>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</si>
  <si>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</si>
  <si>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</si>
  <si>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</si>
  <si>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</si>
  <si>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</si>
  <si>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</si>
  <si>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</si>
  <si>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</si>
  <si>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</si>
  <si>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</si>
  <si>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</si>
  <si>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</si>
  <si>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</si>
  <si>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</si>
  <si>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</si>
  <si>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</si>
  <si>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</si>
  <si>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</si>
  <si>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</si>
  <si>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</si>
  <si>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</si>
  <si>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</si>
  <si>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</si>
  <si>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</si>
  <si>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</si>
  <si>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</si>
  <si>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</si>
  <si>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</si>
  <si>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</si>
  <si>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</si>
  <si>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</si>
  <si>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</si>
  <si>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</si>
  <si>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</si>
  <si>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</si>
  <si>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</si>
  <si>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</si>
  <si>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</si>
  <si>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</si>
  <si>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</si>
  <si>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</si>
  <si>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</si>
  <si>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</si>
  <si>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</si>
  <si>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</si>
  <si>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</si>
  <si>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</si>
  <si>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</si>
  <si>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</si>
  <si>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</si>
  <si>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</si>
  <si>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</si>
  <si>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</si>
  <si>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</si>
  <si>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</si>
  <si>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</si>
  <si>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</si>
  <si>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</si>
  <si>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</si>
  <si>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</si>
  <si>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</si>
  <si>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</si>
  <si>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</si>
  <si>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</si>
  <si>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</si>
  <si>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</si>
  <si>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</si>
  <si>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</si>
  <si>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</si>
  <si>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</si>
  <si>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</si>
  <si>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</si>
  <si>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</si>
  <si>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</si>
  <si>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</si>
  <si>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</si>
  <si>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</si>
  <si>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</si>
  <si>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</si>
  <si>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</si>
  <si>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</si>
  <si>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</si>
  <si>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</si>
  <si>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</si>
  <si>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</si>
  <si>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</si>
  <si>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</si>
  <si>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</si>
  <si>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</si>
  <si>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</si>
  <si>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</si>
  <si>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</si>
  <si>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</si>
  <si>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</si>
  <si>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</si>
  <si>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</si>
  <si>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</si>
  <si>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</si>
  <si>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</si>
  <si>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</si>
  <si>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</si>
  <si>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</si>
  <si>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</si>
  <si>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</si>
  <si>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</si>
  <si>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</si>
  <si>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</si>
  <si>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</si>
  <si>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</si>
  <si>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</si>
  <si>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</si>
  <si>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</si>
  <si>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</si>
  <si>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</si>
  <si>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</si>
  <si>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</si>
  <si>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</si>
  <si>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</si>
  <si>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</si>
  <si>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</si>
  <si>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</si>
  <si>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</si>
  <si>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</si>
  <si>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</si>
  <si>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</si>
  <si>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</si>
  <si>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</si>
  <si>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</si>
  <si>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</si>
  <si>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</si>
  <si>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</si>
  <si>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</si>
  <si>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</si>
  <si>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</si>
  <si>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</si>
  <si>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</si>
  <si>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</si>
  <si>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</si>
  <si>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</si>
  <si>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</si>
  <si>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</si>
  <si>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</si>
  <si>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</si>
  <si>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</si>
  <si>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</si>
  <si>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</si>
  <si>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</si>
  <si>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</si>
  <si>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</si>
  <si>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</si>
  <si>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</si>
  <si>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</si>
  <si>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</si>
  <si>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</si>
  <si>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</si>
  <si>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</si>
  <si>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</si>
  <si>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</si>
  <si>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</si>
  <si>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</si>
  <si>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</si>
  <si>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</si>
  <si>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</si>
  <si>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</si>
  <si>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</si>
  <si>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</si>
  <si>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</si>
  <si>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</si>
  <si>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</si>
  <si>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</si>
  <si>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</si>
  <si>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</si>
  <si>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</si>
  <si>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</si>
  <si>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</si>
  <si>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</si>
  <si>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</si>
  <si>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</si>
  <si>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</si>
  <si>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</si>
  <si>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</si>
  <si>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</si>
  <si>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</si>
  <si>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</si>
  <si>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</si>
  <si>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</si>
  <si>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</si>
  <si>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</si>
  <si>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</si>
  <si>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</si>
  <si>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</si>
  <si>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</si>
  <si>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</si>
  <si>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</si>
  <si>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</si>
  <si>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</si>
  <si>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</si>
  <si>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</si>
  <si>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</si>
  <si>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</si>
  <si>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</si>
  <si>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</si>
  <si>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</si>
  <si>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</si>
  <si>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</si>
  <si>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</si>
  <si>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</si>
  <si>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</si>
  <si>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</si>
  <si>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</si>
  <si>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</si>
  <si>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</si>
  <si>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</si>
  <si>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</si>
  <si>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</si>
  <si>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</si>
  <si>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</si>
  <si>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</si>
  <si>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</si>
  <si>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</si>
  <si>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</si>
  <si>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</si>
  <si>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</si>
  <si>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</si>
  <si>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</si>
  <si>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</si>
  <si>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</si>
  <si>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</si>
  <si>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</si>
  <si>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</si>
  <si>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</si>
  <si>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</si>
  <si>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</si>
  <si>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</si>
  <si>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</si>
  <si>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</si>
  <si>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</si>
  <si>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</si>
  <si>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</si>
  <si>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</si>
  <si>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</si>
  <si>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</si>
  <si>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</si>
  <si>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</si>
  <si>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</si>
  <si>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</si>
  <si>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</si>
  <si>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</si>
  <si>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</si>
  <si>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</si>
  <si>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</si>
  <si>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</si>
  <si>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</si>
  <si>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</si>
  <si>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</si>
  <si>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</si>
  <si>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</si>
  <si>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</si>
  <si>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</si>
  <si>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</si>
  <si>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</si>
  <si>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</si>
  <si>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</si>
  <si>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</si>
  <si>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</si>
  <si>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</si>
  <si>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</si>
  <si>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</si>
  <si>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</si>
  <si>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</si>
  <si>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</si>
  <si>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</si>
  <si>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</si>
  <si>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</si>
  <si>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</si>
  <si>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</si>
  <si>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</si>
  <si>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</si>
  <si>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</si>
  <si>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</si>
  <si>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</si>
  <si>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</si>
  <si>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</si>
  <si>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</si>
  <si>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</si>
  <si>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</si>
  <si>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</si>
  <si>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</si>
  <si>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</si>
  <si>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</si>
  <si>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</si>
  <si>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</si>
  <si>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</si>
  <si>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</si>
  <si>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</si>
  <si>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</si>
  <si>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</si>
  <si>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</si>
  <si>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</si>
  <si>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</si>
  <si>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</si>
  <si>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</si>
  <si>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</si>
  <si>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</si>
  <si>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</si>
  <si>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</si>
  <si>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</si>
  <si>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</si>
  <si>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</si>
  <si>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</si>
  <si>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</si>
  <si>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</si>
  <si>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</si>
  <si>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</si>
  <si>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</si>
  <si>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</si>
  <si>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</si>
  <si>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</si>
  <si>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</si>
  <si>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</si>
  <si>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</si>
  <si>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</si>
  <si>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</si>
  <si>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</si>
  <si>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</si>
  <si>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</si>
  <si>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</si>
  <si>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</si>
  <si>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</si>
  <si>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</si>
  <si>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</si>
  <si>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</si>
  <si>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</si>
  <si>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</si>
  <si>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</si>
  <si>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</si>
  <si>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</si>
  <si>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</si>
  <si>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</si>
  <si>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</si>
  <si>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</si>
  <si>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</si>
  <si>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</si>
  <si>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</si>
  <si>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</si>
  <si>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</si>
  <si>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</si>
  <si>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</si>
  <si>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</si>
  <si>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</si>
  <si>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</si>
  <si>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</si>
  <si>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</si>
  <si>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</si>
  <si>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</si>
  <si>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</si>
  <si>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</si>
  <si>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</si>
  <si>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</si>
  <si>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</si>
  <si>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</si>
  <si>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</si>
  <si>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</si>
  <si>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</si>
  <si>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</si>
  <si>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</si>
  <si>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</si>
  <si>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</si>
  <si>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</si>
  <si>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</si>
  <si>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</si>
  <si>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</si>
  <si>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</si>
  <si>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</si>
  <si>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</si>
  <si>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</si>
  <si>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</si>
  <si>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</si>
  <si>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</si>
  <si>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</si>
  <si>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</si>
  <si>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</si>
  <si>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</si>
  <si>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</si>
  <si>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</si>
  <si>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</si>
  <si>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</si>
  <si>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</si>
  <si>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</si>
  <si>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</si>
  <si>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</si>
  <si>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</si>
  <si>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</si>
  <si>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</si>
  <si>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</si>
  <si>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</si>
  <si>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</si>
  <si>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</si>
  <si>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</si>
  <si>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</si>
  <si>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</si>
  <si>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</si>
  <si>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</si>
  <si>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</si>
  <si>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</si>
  <si>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</si>
  <si>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</si>
  <si>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</si>
  <si>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</si>
  <si>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</si>
  <si>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</si>
  <si>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</si>
  <si>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</si>
  <si>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</si>
  <si>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</si>
  <si>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</si>
  <si>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</si>
  <si>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</si>
  <si>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</si>
  <si>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</si>
  <si>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</si>
  <si>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</si>
  <si>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</si>
  <si>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</si>
  <si>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</si>
  <si>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</si>
  <si>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</si>
  <si>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</si>
  <si>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</si>
  <si>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</si>
  <si>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</si>
  <si>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</si>
  <si>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</si>
  <si>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</si>
  <si>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</si>
  <si>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</si>
  <si>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</si>
  <si>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</si>
  <si>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</si>
  <si>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</si>
  <si>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</si>
  <si>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</si>
  <si>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</si>
  <si>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</si>
  <si>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</si>
  <si>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</si>
  <si>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</si>
  <si>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</si>
  <si>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</si>
  <si>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</si>
  <si>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</si>
  <si>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</si>
  <si>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</si>
  <si>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</si>
  <si>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</si>
  <si>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</si>
  <si>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</si>
  <si>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</si>
  <si>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</si>
  <si>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</si>
  <si>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</si>
  <si>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</si>
  <si>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</si>
  <si>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</si>
  <si>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</si>
  <si>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</si>
  <si>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</si>
  <si>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</si>
  <si>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</si>
  <si>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</si>
  <si>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</si>
  <si>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</si>
  <si>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</si>
  <si>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</si>
  <si>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</si>
  <si>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</si>
  <si>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</si>
  <si>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</si>
  <si>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</si>
  <si>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</si>
  <si>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</si>
  <si>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</si>
  <si>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</si>
  <si>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</si>
  <si>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</si>
  <si>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</si>
  <si>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</si>
  <si>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</si>
  <si>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</si>
  <si>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</si>
  <si>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</si>
  <si>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</si>
  <si>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</si>
  <si>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</si>
  <si>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</si>
  <si>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</si>
  <si>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</si>
  <si>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</si>
  <si>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</si>
  <si>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</si>
  <si>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</si>
  <si>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</si>
  <si>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</si>
  <si>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</si>
  <si>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</si>
  <si>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</si>
  <si>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</si>
  <si>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</si>
  <si>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</si>
  <si>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</si>
  <si>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</si>
  <si>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</si>
  <si>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</si>
  <si>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</si>
  <si>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</si>
  <si>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</si>
  <si>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</si>
  <si>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</si>
  <si>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</si>
  <si>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</si>
  <si>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</si>
  <si>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</si>
  <si>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</si>
  <si>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</si>
  <si>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</si>
  <si>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</si>
  <si>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</si>
  <si>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</si>
  <si>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</si>
  <si>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</si>
  <si>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</si>
  <si>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</si>
  <si>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</si>
  <si>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</si>
  <si>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</si>
  <si>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</si>
  <si>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</si>
  <si>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</si>
  <si>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</si>
  <si>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</si>
  <si>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</si>
  <si>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</si>
  <si>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</si>
  <si>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</si>
  <si>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</si>
  <si>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</si>
  <si>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</si>
  <si>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</si>
  <si>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</si>
  <si>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</si>
  <si>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</si>
  <si>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</si>
  <si>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</si>
  <si>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</si>
  <si>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</si>
  <si>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</si>
  <si>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</si>
  <si>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</si>
  <si>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</si>
  <si>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</si>
  <si>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</si>
  <si>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</si>
  <si>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</si>
  <si>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</si>
  <si>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</si>
  <si>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</si>
  <si>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</si>
  <si>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</si>
  <si>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</si>
  <si>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</si>
  <si>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</si>
  <si>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</si>
  <si>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</si>
  <si>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</si>
  <si>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</si>
  <si>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</si>
  <si>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</si>
  <si>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</si>
  <si>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</si>
  <si>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</si>
  <si>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</si>
  <si>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</si>
  <si>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</si>
  <si>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</si>
  <si>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</si>
  <si>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</si>
  <si>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</si>
  <si>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</si>
  <si>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</si>
  <si>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</si>
  <si>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</si>
  <si>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</si>
  <si>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</si>
  <si>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</si>
  <si>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</si>
  <si>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</si>
  <si>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</si>
  <si>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</si>
  <si>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</si>
  <si>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</si>
  <si>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</si>
  <si>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</si>
  <si>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</si>
  <si>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</si>
  <si>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</si>
  <si>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</si>
  <si>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</si>
  <si>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</si>
  <si>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</si>
  <si>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</si>
  <si>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</si>
  <si>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</si>
  <si>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</si>
  <si>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</si>
  <si>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</si>
  <si>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</si>
  <si>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</si>
  <si>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</si>
  <si>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</si>
  <si>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</si>
  <si>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</si>
  <si>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</si>
  <si>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</si>
  <si>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</si>
  <si>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</si>
  <si>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</si>
  <si>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</si>
  <si>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</si>
  <si>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</si>
  <si>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</si>
  <si>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</si>
  <si>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</si>
  <si>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</si>
  <si>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</si>
  <si>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</si>
  <si>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</si>
  <si>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</si>
  <si>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</si>
  <si>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</si>
  <si>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</si>
  <si>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</si>
  <si>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</si>
  <si>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</si>
  <si>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</si>
  <si>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</si>
  <si>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</si>
  <si>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</si>
  <si>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</si>
  <si>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</si>
  <si>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</si>
  <si>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</si>
  <si>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</si>
  <si>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</si>
  <si>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</si>
  <si>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</si>
  <si>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</si>
  <si>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</si>
  <si>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</si>
  <si>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</si>
  <si>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</si>
  <si>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</si>
  <si>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</si>
  <si>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</si>
  <si>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</si>
  <si>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</si>
  <si>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</si>
  <si>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</si>
  <si>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</si>
  <si>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</si>
  <si>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</si>
  <si>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</si>
  <si>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</si>
  <si>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</si>
  <si>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</si>
  <si>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</si>
  <si>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</si>
  <si>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</si>
  <si>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</si>
  <si>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</si>
  <si>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</si>
  <si>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</si>
  <si>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</si>
  <si>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</si>
  <si>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</si>
  <si>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</si>
  <si>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</si>
  <si>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</si>
  <si>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</si>
  <si>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</si>
  <si>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</si>
  <si>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</si>
  <si>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</si>
  <si>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</si>
  <si>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</si>
  <si>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</si>
  <si>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</si>
  <si>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</si>
  <si>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</si>
  <si>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</si>
  <si>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</si>
  <si>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</si>
  <si>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</si>
  <si>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</si>
  <si>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</si>
  <si>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</si>
  <si>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</si>
  <si>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</si>
  <si>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</si>
  <si>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</si>
  <si>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</si>
  <si>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</si>
  <si>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</si>
  <si>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</si>
  <si>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</si>
  <si>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</si>
  <si>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</si>
  <si>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</si>
  <si>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</si>
  <si>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</si>
  <si>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</si>
  <si>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</si>
  <si>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</si>
  <si>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</si>
  <si>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</si>
  <si>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</si>
  <si>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</si>
  <si>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</si>
  <si>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</si>
  <si>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</si>
  <si>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</si>
  <si>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</si>
  <si>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</si>
  <si>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</si>
  <si>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</si>
  <si>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</si>
  <si>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</si>
  <si>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</si>
  <si>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</si>
  <si>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</si>
  <si>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</si>
  <si>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</si>
  <si>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</si>
  <si>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</si>
  <si>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</si>
  <si>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</si>
  <si>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</si>
  <si>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</si>
  <si>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</si>
  <si>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</si>
  <si>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</si>
  <si>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</si>
  <si>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</si>
  <si>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</si>
  <si>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</si>
  <si>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</si>
  <si>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</si>
  <si>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</si>
  <si>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</si>
  <si>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</si>
  <si>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</si>
  <si>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</si>
  <si>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</si>
  <si>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</si>
  <si>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</si>
  <si>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</si>
  <si>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</si>
  <si>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</si>
  <si>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</si>
  <si>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</si>
  <si>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</si>
  <si>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</si>
  <si>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</si>
  <si>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</si>
  <si>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</si>
  <si>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</si>
  <si>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</si>
  <si>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</si>
  <si>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</si>
  <si>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</si>
  <si>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</si>
  <si>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</si>
  <si>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</si>
  <si>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</si>
  <si>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</si>
  <si>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</si>
  <si>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</si>
  <si>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</si>
  <si>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</si>
  <si>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</si>
  <si>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</si>
  <si>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</si>
  <si>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</si>
  <si>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</si>
  <si>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</si>
  <si>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</si>
  <si>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</si>
  <si>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</si>
  <si>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</si>
  <si>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</si>
  <si>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</si>
  <si>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</si>
  <si>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</si>
  <si>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</si>
  <si>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</si>
  <si>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</si>
  <si>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</si>
  <si>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</si>
  <si>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</si>
  <si>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</si>
  <si>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</si>
  <si>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</si>
  <si>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</si>
  <si>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</si>
  <si>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</si>
  <si>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</si>
  <si>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</si>
  <si>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</si>
  <si>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</si>
  <si>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</si>
  <si>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</si>
  <si>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</si>
  <si>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</si>
  <si>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</si>
  <si>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</si>
  <si>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</si>
  <si>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</si>
  <si>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</si>
  <si>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</si>
  <si>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</si>
  <si>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</si>
  <si>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</si>
  <si>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</si>
  <si>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</si>
  <si>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</si>
  <si>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</si>
  <si>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</si>
  <si>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</si>
  <si>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</si>
  <si>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</si>
  <si>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</si>
  <si>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</si>
  <si>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</si>
  <si>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</si>
  <si>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</si>
  <si>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</si>
  <si>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</si>
  <si>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</si>
  <si>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</si>
  <si>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</si>
  <si>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</si>
  <si>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</si>
  <si>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</si>
  <si>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</si>
  <si>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</si>
  <si>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</si>
  <si>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</si>
  <si>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</si>
  <si>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</si>
  <si>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</si>
  <si>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</si>
  <si>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</si>
  <si>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</si>
  <si>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</si>
  <si>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</si>
  <si>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</si>
  <si>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</si>
  <si>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</si>
  <si>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</si>
  <si>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</si>
  <si>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</si>
  <si>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</si>
  <si>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</si>
  <si>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</si>
  <si>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</si>
  <si>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</si>
  <si>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</si>
  <si>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</si>
  <si>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</si>
  <si>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</si>
  <si>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</si>
  <si>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</si>
  <si>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</si>
  <si>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</si>
  <si>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</si>
  <si>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</si>
  <si>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</si>
  <si>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</si>
  <si>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</si>
  <si>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</si>
  <si>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</si>
  <si>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</si>
  <si>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</si>
  <si>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</si>
  <si>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</si>
  <si>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</si>
  <si>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</si>
  <si>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</si>
  <si>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</si>
  <si>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</si>
  <si>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</si>
  <si>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</si>
  <si>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</si>
  <si>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</si>
  <si>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</si>
  <si>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</si>
  <si>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</si>
  <si>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</si>
  <si>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</si>
  <si>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</si>
  <si>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</si>
  <si>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</si>
  <si>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</si>
  <si>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</si>
  <si>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</si>
  <si>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</si>
  <si>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</si>
  <si>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</si>
  <si>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</si>
  <si>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</si>
  <si>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</si>
  <si>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</si>
  <si>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</si>
  <si>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</si>
  <si>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</si>
  <si>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</si>
  <si>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</si>
  <si>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</si>
  <si>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</si>
  <si>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</si>
  <si>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</si>
  <si>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</si>
  <si>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</si>
  <si>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</si>
  <si>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</si>
  <si>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</si>
  <si>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</si>
  <si>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</si>
  <si>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</si>
  <si>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</si>
  <si>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</si>
  <si>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</si>
  <si>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</si>
  <si>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</si>
  <si>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</si>
  <si>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</si>
  <si>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</si>
  <si>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</si>
  <si>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</si>
  <si>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</si>
  <si>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</si>
  <si>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</si>
  <si>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</si>
  <si>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</si>
  <si>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</si>
  <si>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</si>
  <si>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</si>
  <si>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</si>
  <si>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</si>
  <si>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</si>
  <si>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</si>
  <si>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</si>
  <si>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</si>
  <si>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</si>
  <si>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</si>
  <si>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</si>
  <si>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</si>
  <si>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</si>
  <si>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</si>
  <si>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</si>
  <si>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</si>
  <si>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</si>
  <si>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</si>
  <si>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</si>
  <si>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</si>
  <si>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</si>
  <si>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</si>
  <si>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</si>
  <si>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</si>
  <si>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</si>
  <si>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</si>
  <si>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</si>
  <si>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</si>
  <si>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</si>
  <si>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</si>
  <si>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</si>
  <si>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</si>
  <si>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</si>
  <si>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</si>
  <si>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</si>
  <si>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</si>
  <si>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</si>
  <si>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</si>
  <si>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</si>
  <si>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</si>
  <si>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</si>
  <si>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</si>
  <si>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</si>
  <si>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</si>
  <si>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</si>
  <si>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</si>
  <si>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</si>
  <si>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</si>
  <si>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</si>
  <si>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</si>
  <si>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</si>
  <si>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</si>
  <si>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</si>
  <si>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</si>
  <si>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</si>
  <si>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</si>
  <si>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</si>
  <si>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</si>
  <si>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</si>
  <si>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</si>
  <si>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</si>
  <si>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</si>
  <si>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</si>
  <si>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</si>
  <si>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</si>
  <si>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</si>
  <si>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</si>
  <si>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</si>
  <si>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</si>
  <si>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</si>
  <si>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</si>
  <si>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</si>
  <si>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</si>
  <si>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</si>
  <si>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</si>
  <si>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</si>
  <si>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</si>
  <si>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</si>
  <si>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</si>
  <si>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</si>
  <si>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</si>
  <si>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</si>
  <si>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</si>
  <si>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</si>
  <si>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</si>
  <si>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</si>
  <si>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</si>
  <si>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</si>
  <si>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</si>
  <si>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</si>
  <si>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</si>
  <si>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</si>
  <si>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</si>
  <si>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</si>
  <si>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</si>
  <si>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</si>
  <si>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</si>
  <si>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</si>
  <si>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</si>
  <si>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</si>
  <si>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</si>
  <si>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</si>
  <si>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</si>
  <si>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</si>
  <si>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</si>
  <si>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</si>
  <si>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</si>
  <si>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</si>
  <si>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</si>
  <si>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</si>
  <si>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</si>
  <si>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</si>
  <si>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</si>
  <si>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</si>
  <si>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</si>
  <si>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</si>
  <si>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</si>
  <si>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</si>
  <si>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</si>
  <si>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</si>
  <si>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</si>
  <si>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</si>
  <si>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</si>
  <si>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</si>
  <si>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</si>
  <si>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</si>
  <si>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</si>
  <si>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</si>
  <si>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</si>
  <si>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</si>
  <si>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</si>
  <si>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</si>
  <si>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</si>
  <si>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</si>
  <si>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</si>
  <si>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</si>
  <si>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</si>
  <si>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</si>
  <si>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</si>
  <si>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</si>
  <si>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</si>
  <si>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</si>
  <si>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</si>
  <si>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</si>
  <si>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</si>
  <si>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</si>
  <si>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</si>
  <si>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</si>
  <si>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</si>
  <si>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</si>
  <si>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</si>
  <si>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</si>
  <si>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</si>
  <si>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</si>
  <si>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</si>
  <si>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</si>
  <si>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</si>
  <si>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</si>
  <si>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</si>
  <si>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</si>
  <si>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</si>
  <si>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</si>
  <si>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</si>
  <si>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</si>
  <si>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</si>
  <si>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</si>
  <si>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</si>
  <si>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</si>
  <si>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</si>
  <si>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</si>
  <si>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</si>
  <si>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</si>
  <si>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</si>
  <si>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</si>
  <si>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</si>
  <si>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</si>
  <si>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</si>
  <si>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</si>
  <si>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</si>
  <si>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</si>
  <si>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</si>
  <si>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</si>
  <si>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</si>
  <si>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</si>
  <si>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</si>
  <si>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</si>
  <si>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</si>
  <si>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</si>
  <si>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</si>
  <si>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</si>
  <si>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</si>
  <si>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</si>
  <si>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</si>
  <si>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</si>
  <si>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</si>
  <si>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</si>
  <si>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</si>
  <si>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</si>
  <si>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</si>
  <si>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</si>
  <si>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</si>
  <si>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</si>
  <si>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</si>
  <si>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</si>
  <si>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</si>
  <si>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</si>
  <si>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</si>
  <si>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</si>
  <si>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</si>
  <si>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</si>
  <si>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</si>
  <si>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</si>
  <si>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</si>
  <si>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</si>
  <si>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</si>
  <si>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</si>
  <si>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</si>
  <si>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</si>
  <si>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</si>
  <si>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</si>
  <si>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</si>
  <si>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</si>
  <si>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</si>
  <si>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</si>
  <si>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</si>
  <si>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</si>
  <si>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</si>
  <si>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</si>
  <si>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</si>
  <si>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</si>
  <si>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</si>
  <si>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</si>
  <si>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</si>
  <si>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</si>
  <si>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</si>
  <si>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</si>
  <si>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</si>
  <si>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</si>
  <si>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</si>
  <si>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</si>
  <si>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</si>
  <si>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</si>
  <si>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</si>
  <si>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</si>
  <si>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</si>
  <si>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</si>
  <si>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</si>
  <si>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</si>
  <si>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</si>
  <si>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</si>
  <si>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</si>
  <si>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</si>
  <si>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</si>
  <si>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</si>
  <si>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</si>
  <si>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</si>
  <si>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</si>
  <si>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</si>
  <si>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</si>
  <si>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</si>
  <si>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</si>
  <si>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</si>
  <si>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</si>
  <si>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</si>
  <si>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</si>
  <si>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</si>
  <si>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</si>
  <si>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</si>
  <si>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</si>
  <si>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</si>
  <si>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</si>
  <si>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</si>
  <si>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</si>
  <si>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</si>
  <si>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</si>
  <si>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</si>
  <si>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</si>
  <si>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</si>
  <si>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</si>
  <si>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</si>
  <si>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</si>
  <si>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</si>
  <si>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</si>
  <si>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</si>
  <si>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</si>
  <si>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</si>
  <si>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</si>
  <si>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</si>
  <si>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</si>
  <si>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</si>
  <si>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</si>
  <si>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</si>
  <si>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</si>
  <si>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</si>
  <si>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</si>
  <si>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</si>
  <si>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</si>
  <si>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</si>
  <si>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</si>
  <si>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</si>
  <si>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</si>
  <si>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</si>
  <si>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</si>
  <si>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</si>
  <si>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</si>
  <si>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</si>
  <si>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</si>
  <si>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</si>
  <si>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</si>
  <si>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</si>
  <si>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</si>
  <si>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</si>
  <si>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</si>
  <si>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</si>
  <si>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</si>
  <si>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</si>
  <si>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</si>
  <si>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</si>
  <si>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</si>
  <si>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</si>
  <si>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</si>
  <si>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</si>
  <si>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</si>
  <si>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</si>
  <si>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</si>
  <si>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</si>
  <si>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</si>
  <si>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</si>
  <si>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</si>
  <si>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</si>
  <si>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</si>
  <si>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</si>
  <si>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</si>
  <si>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</si>
  <si>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</si>
  <si>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</si>
  <si>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</si>
  <si>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</si>
  <si>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</si>
  <si>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</si>
  <si>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</si>
  <si>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</si>
  <si>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</si>
  <si>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</si>
  <si>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</si>
  <si>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</si>
  <si>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</si>
  <si>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</si>
  <si>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</si>
  <si>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</si>
  <si>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</si>
  <si>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</si>
  <si>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</si>
  <si>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</si>
  <si>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</si>
  <si>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</si>
  <si>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</si>
  <si>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</si>
  <si>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</si>
  <si>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</si>
  <si>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</si>
  <si>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</si>
  <si>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</si>
  <si>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</si>
  <si>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</si>
  <si>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</si>
  <si>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</si>
  <si>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</si>
  <si>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</si>
  <si>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</si>
  <si>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</si>
  <si>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</si>
  <si>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</si>
  <si>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</si>
  <si>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</si>
  <si>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</si>
  <si>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</si>
  <si>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</si>
  <si>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</si>
  <si>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</si>
  <si>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</si>
  <si>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</si>
  <si>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</si>
  <si>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</si>
  <si>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</si>
  <si>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</si>
  <si>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</si>
  <si>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</si>
  <si>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</si>
  <si>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</si>
  <si>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</si>
  <si>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</si>
  <si>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</si>
  <si>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</si>
  <si>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</si>
  <si>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</si>
  <si>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</si>
  <si>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</si>
  <si>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</si>
  <si>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</si>
  <si>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</si>
  <si>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</si>
  <si>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</si>
  <si>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</si>
  <si>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</si>
  <si>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</si>
  <si>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</si>
  <si>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</si>
  <si>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</si>
  <si>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</si>
  <si>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</si>
  <si>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</si>
  <si>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</si>
  <si>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</si>
  <si>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</si>
  <si>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</si>
  <si>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</si>
  <si>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</si>
  <si>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</si>
  <si>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</si>
  <si>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</si>
  <si>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</si>
  <si>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</si>
  <si>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</si>
  <si>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</si>
  <si>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</si>
  <si>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</si>
  <si>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</si>
  <si>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</si>
  <si>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</si>
  <si>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</si>
  <si>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</si>
  <si>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</si>
  <si>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</si>
  <si>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</si>
  <si>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</si>
  <si>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</si>
  <si>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</si>
  <si>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</si>
  <si>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</si>
  <si>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</si>
  <si>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</si>
  <si>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</si>
  <si>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</si>
  <si>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</si>
  <si>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</si>
  <si>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</si>
  <si>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</si>
  <si>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</si>
  <si>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</si>
  <si>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</si>
  <si>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</si>
  <si>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</si>
  <si>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</si>
  <si>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</si>
  <si>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</si>
  <si>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</si>
  <si>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</si>
  <si>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</si>
  <si>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</si>
  <si>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</si>
  <si>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</si>
  <si>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</si>
  <si>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</si>
  <si>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</si>
  <si>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</si>
  <si>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</si>
  <si>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</si>
  <si>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</si>
  <si>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</si>
  <si>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</si>
  <si>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</si>
  <si>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</si>
  <si>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</si>
  <si>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</si>
  <si>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</si>
  <si>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</si>
  <si>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</si>
  <si>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</si>
  <si>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</si>
  <si>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</si>
  <si>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</si>
  <si>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</si>
  <si>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</si>
  <si>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</si>
  <si>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</si>
  <si>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</si>
  <si>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</si>
  <si>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</si>
  <si>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</si>
  <si>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</si>
  <si>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</si>
  <si>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</si>
  <si>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</si>
  <si>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</si>
  <si>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</si>
  <si>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</si>
  <si>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</si>
  <si>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</si>
  <si>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</si>
  <si>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</si>
  <si>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</si>
  <si>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</si>
  <si>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</si>
  <si>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</si>
  <si>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</si>
  <si>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</si>
  <si>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</si>
  <si>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</si>
  <si>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</si>
  <si>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</si>
  <si>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</si>
  <si>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</si>
  <si>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</si>
  <si>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</si>
  <si>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</si>
  <si>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</si>
  <si>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</si>
  <si>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</si>
  <si>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</si>
  <si>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</si>
  <si>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</si>
  <si>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</si>
  <si>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</si>
  <si>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</si>
  <si>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</si>
  <si>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</si>
  <si>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</si>
  <si>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</si>
  <si>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</si>
  <si>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</si>
  <si>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</si>
  <si>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</si>
  <si>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</si>
  <si>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</si>
  <si>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</si>
  <si>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</si>
  <si>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</si>
  <si>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</si>
  <si>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</si>
  <si>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</si>
  <si>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</si>
  <si>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</si>
  <si>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</si>
  <si>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</si>
  <si>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</si>
  <si>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</si>
  <si>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</si>
  <si>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</si>
  <si>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</si>
  <si>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</si>
  <si>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</si>
  <si>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</si>
  <si>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</si>
  <si>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</si>
  <si>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</si>
  <si>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</si>
  <si>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</si>
  <si>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</si>
  <si>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</si>
  <si>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</si>
  <si>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</si>
  <si>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</si>
  <si>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</si>
  <si>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</si>
  <si>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</si>
  <si>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</si>
  <si>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</si>
  <si>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</si>
  <si>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</si>
  <si>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</si>
  <si>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</si>
  <si>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</si>
  <si>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</si>
  <si>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</si>
  <si>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</si>
  <si>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</si>
  <si>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</si>
  <si>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</si>
  <si>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</si>
  <si>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</si>
  <si>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</si>
  <si>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</si>
  <si>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</si>
  <si>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</si>
  <si>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</si>
  <si>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</si>
  <si>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</si>
  <si>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</si>
  <si>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</si>
  <si>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</si>
  <si>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</si>
  <si>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</si>
  <si>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</si>
  <si>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</si>
  <si>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</si>
  <si>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</si>
  <si>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</si>
  <si>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</si>
  <si>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</si>
  <si>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</si>
  <si>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</si>
  <si>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</si>
  <si>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</si>
  <si>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</si>
  <si>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</si>
  <si>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</si>
  <si>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</si>
  <si>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</si>
  <si>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</si>
  <si>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</si>
  <si>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</si>
  <si>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</si>
  <si>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</si>
  <si>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</si>
  <si>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</si>
  <si>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</si>
  <si>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</si>
  <si>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</si>
  <si>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</si>
  <si>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</si>
  <si>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</si>
  <si>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</si>
  <si>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</si>
  <si>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</si>
  <si>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</si>
  <si>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</si>
  <si>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</si>
  <si>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</si>
  <si>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</si>
  <si>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</si>
  <si>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</si>
  <si>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</si>
  <si>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</si>
  <si>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</si>
  <si>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</si>
  <si>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</si>
  <si>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</si>
  <si>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</si>
  <si>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</si>
  <si>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</si>
  <si>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</si>
  <si>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</si>
  <si>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</si>
  <si>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</si>
  <si>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</si>
  <si>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</si>
  <si>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</si>
  <si>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</si>
  <si>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</si>
  <si>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</si>
  <si>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</si>
  <si>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</si>
  <si>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</si>
  <si>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</si>
  <si>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</si>
  <si>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</si>
  <si>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</si>
  <si>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</si>
  <si>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</si>
  <si>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</si>
  <si>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</si>
  <si>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</si>
  <si>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</si>
  <si>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</si>
  <si>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</si>
  <si>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</si>
  <si>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</si>
  <si>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</si>
  <si>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</si>
  <si>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</si>
  <si>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</si>
  <si>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</si>
  <si>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</si>
  <si>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</si>
  <si>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</si>
  <si>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</si>
  <si>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</si>
  <si>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</si>
  <si>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</si>
  <si>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</si>
  <si>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</si>
  <si>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</si>
  <si>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</si>
  <si>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</si>
  <si>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</si>
  <si>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</si>
  <si>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</si>
  <si>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</si>
  <si>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</si>
  <si>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</si>
  <si>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</si>
  <si>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</si>
  <si>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</si>
  <si>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</si>
  <si>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</si>
  <si>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</si>
  <si>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</si>
  <si>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</si>
  <si>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</si>
  <si>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</si>
  <si>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</si>
  <si>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</si>
  <si>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</si>
  <si>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</si>
  <si>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</si>
  <si>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</si>
  <si>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</si>
  <si>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</si>
  <si>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</si>
  <si>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</si>
  <si>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</si>
  <si>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</si>
  <si>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</si>
  <si>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</si>
  <si>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</si>
  <si>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</si>
  <si>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</si>
  <si>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</si>
  <si>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</si>
  <si>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</si>
  <si>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</si>
  <si>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</si>
  <si>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</si>
  <si>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</si>
  <si>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</si>
  <si>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</si>
  <si>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</si>
  <si>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</si>
  <si>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</si>
  <si>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</si>
  <si>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</si>
  <si>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</si>
  <si>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</si>
  <si>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</si>
  <si>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</si>
  <si>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</si>
  <si>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</si>
  <si>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</si>
  <si>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</si>
  <si>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</si>
  <si>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</si>
  <si>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</si>
  <si>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</si>
  <si>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</si>
  <si>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</si>
  <si>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</si>
  <si>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</si>
  <si>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</si>
  <si>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</si>
  <si>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</si>
  <si>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</si>
  <si>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</si>
  <si>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</si>
  <si>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</si>
  <si>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</si>
  <si>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</si>
  <si>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</si>
  <si>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</si>
  <si>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</si>
  <si>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</si>
  <si>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</si>
  <si>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</si>
  <si>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</si>
  <si>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</si>
  <si>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</si>
  <si>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</si>
  <si>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</si>
  <si>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</si>
  <si>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</si>
  <si>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</si>
  <si>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</si>
  <si>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</si>
  <si>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</si>
  <si>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</si>
  <si>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</si>
  <si>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</si>
  <si>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</si>
  <si>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</si>
  <si>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</si>
  <si>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</si>
  <si>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</si>
  <si>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</si>
  <si>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</si>
  <si>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</si>
  <si>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</si>
  <si>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</si>
  <si>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</si>
  <si>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</si>
  <si>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</si>
  <si>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</si>
  <si>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</si>
  <si>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</si>
  <si>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</si>
  <si>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</si>
  <si>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</si>
  <si>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</si>
  <si>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</si>
  <si>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</si>
  <si>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</si>
  <si>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</si>
  <si>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</si>
  <si>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</si>
  <si>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</si>
  <si>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</si>
  <si>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</si>
  <si>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</si>
  <si>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</si>
  <si>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</si>
  <si>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</si>
  <si>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</si>
  <si>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</si>
  <si>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</si>
  <si>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</si>
  <si>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</si>
  <si>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</si>
  <si>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</si>
  <si>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</si>
  <si>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</si>
  <si>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</si>
  <si>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</si>
  <si>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</si>
  <si>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</si>
  <si>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</si>
  <si>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</si>
  <si>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</si>
  <si>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</si>
  <si>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</si>
  <si>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</si>
  <si>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</si>
  <si>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</si>
  <si>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</si>
  <si>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</si>
  <si>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</si>
  <si>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</si>
  <si>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</si>
  <si>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</si>
  <si>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</si>
  <si>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</si>
  <si>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</si>
  <si>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</si>
  <si>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</si>
  <si>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</si>
  <si>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</si>
  <si>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</si>
  <si>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</si>
  <si>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</si>
  <si>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</si>
  <si>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</si>
  <si>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</si>
  <si>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</si>
  <si>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</si>
  <si>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</si>
  <si>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</si>
  <si>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</si>
  <si>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</si>
  <si>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</si>
  <si>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</si>
  <si>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</si>
  <si>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</si>
  <si>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</si>
  <si>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</si>
  <si>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</si>
  <si>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</si>
  <si>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</si>
  <si>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</si>
  <si>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</si>
  <si>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</si>
  <si>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</si>
  <si>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</si>
  <si>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</si>
  <si>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</si>
  <si>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</si>
  <si>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</si>
  <si>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</si>
  <si>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</si>
  <si>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</si>
  <si>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</si>
  <si>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</si>
  <si>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</si>
  <si>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</si>
  <si>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</si>
  <si>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</si>
  <si>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</si>
  <si>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</si>
  <si>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</si>
  <si>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</si>
  <si>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</si>
  <si>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</si>
  <si>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</si>
  <si>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</si>
  <si>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</si>
  <si>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</si>
  <si>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</si>
  <si>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</si>
  <si>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</si>
  <si>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</si>
  <si>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</si>
  <si>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</si>
  <si>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</si>
  <si>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</si>
  <si>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</si>
  <si>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</si>
  <si>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</si>
  <si>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</si>
  <si>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</si>
  <si>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</si>
  <si>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</si>
  <si>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</si>
  <si>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</si>
  <si>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</si>
  <si>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</si>
  <si>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</si>
  <si>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</si>
  <si>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</si>
  <si>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</si>
  <si>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</si>
  <si>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</si>
  <si>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</si>
  <si>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</si>
  <si>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</si>
  <si>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</si>
  <si>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</si>
  <si>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</si>
  <si>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</si>
  <si>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</si>
  <si>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</si>
  <si>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</si>
  <si>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</si>
  <si>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</si>
  <si>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</si>
  <si>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</si>
  <si>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</si>
  <si>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</si>
  <si>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</si>
  <si>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</si>
  <si>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</si>
  <si>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</si>
  <si>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</si>
  <si>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</si>
  <si>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</si>
  <si>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</si>
  <si>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</si>
  <si>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</si>
  <si>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</si>
  <si>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</si>
  <si>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</si>
  <si>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</si>
  <si>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</si>
  <si>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</si>
  <si>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</si>
  <si>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</si>
  <si>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</si>
  <si>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</si>
  <si>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</si>
  <si>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</si>
  <si>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</si>
  <si>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</si>
  <si>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</si>
  <si>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</si>
  <si>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</si>
  <si>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</si>
  <si>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</si>
  <si>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</si>
  <si>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</si>
  <si>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</si>
  <si>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</si>
  <si>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</si>
  <si>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</si>
  <si>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</si>
  <si>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</si>
  <si>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</si>
  <si>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</si>
  <si>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</si>
  <si>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</si>
  <si>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</si>
  <si>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</si>
  <si>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</si>
  <si>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</si>
  <si>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</si>
  <si>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</si>
  <si>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</si>
  <si>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</si>
  <si>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</si>
  <si>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</si>
  <si>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</si>
  <si>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</si>
  <si>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</si>
  <si>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</si>
  <si>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</si>
  <si>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</si>
  <si>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</si>
  <si>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</si>
  <si>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</si>
  <si>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</si>
  <si>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</si>
  <si>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</si>
  <si>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</si>
  <si>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</si>
  <si>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</si>
  <si>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</si>
  <si>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</si>
  <si>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</si>
  <si>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</si>
  <si>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</si>
  <si>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</si>
  <si>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</si>
  <si>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</si>
  <si>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</si>
  <si>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</si>
  <si>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</si>
  <si>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</si>
  <si>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</si>
  <si>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</si>
  <si>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</si>
  <si>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</si>
  <si>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</si>
  <si>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</si>
  <si>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</si>
  <si>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</si>
  <si>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</si>
  <si>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</si>
  <si>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</si>
  <si>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</si>
  <si>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</si>
  <si>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</si>
  <si>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</si>
  <si>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</si>
  <si>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</si>
  <si>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</si>
  <si>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</si>
  <si>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</si>
  <si>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</si>
  <si>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</si>
  <si>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</si>
  <si>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</si>
  <si>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</si>
  <si>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</si>
  <si>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</si>
  <si>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</si>
  <si>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</si>
  <si>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</si>
  <si>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</si>
  <si>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</si>
  <si>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</si>
  <si>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</si>
  <si>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</si>
  <si>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</si>
  <si>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</si>
  <si>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</si>
  <si>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</si>
  <si>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</si>
  <si>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</si>
  <si>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</si>
  <si>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</si>
  <si>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</si>
  <si>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</si>
  <si>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</si>
  <si>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</si>
  <si>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</si>
  <si>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</si>
  <si>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</si>
  <si>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</si>
  <si>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</si>
  <si>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</si>
  <si>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</si>
  <si>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</si>
  <si>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</si>
  <si>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</si>
  <si>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</si>
  <si>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</si>
  <si>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</si>
  <si>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</si>
  <si>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</si>
  <si>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</si>
  <si>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</si>
  <si>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</si>
  <si>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</si>
  <si>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</si>
  <si>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</si>
  <si>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</si>
  <si>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</si>
  <si>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</si>
  <si>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</si>
  <si>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</si>
  <si>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</si>
  <si>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</si>
  <si>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</si>
  <si>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</si>
  <si>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</si>
  <si>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</si>
  <si>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</si>
  <si>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</si>
  <si>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</si>
  <si>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</si>
  <si>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</si>
  <si>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</si>
  <si>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</si>
  <si>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</si>
  <si>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</si>
  <si>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</si>
  <si>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</si>
  <si>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</si>
  <si>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</si>
  <si>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</si>
  <si>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</si>
  <si>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</si>
  <si>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</si>
  <si>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</si>
  <si>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</si>
  <si>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</si>
  <si>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</si>
  <si>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</si>
  <si>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</si>
  <si>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</si>
  <si>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</si>
  <si>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</si>
  <si>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</si>
  <si>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</si>
  <si>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</si>
  <si>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</si>
  <si>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</si>
  <si>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</si>
  <si>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</si>
  <si>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</si>
  <si>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</si>
  <si>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</si>
  <si>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</si>
  <si>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</si>
  <si>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</si>
  <si>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</si>
  <si>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</si>
  <si>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</si>
  <si>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</si>
  <si>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</si>
  <si>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</si>
  <si>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</si>
  <si>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</si>
  <si>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</si>
  <si>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</si>
  <si>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</si>
  <si>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</si>
  <si>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</si>
  <si>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</si>
  <si>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</si>
  <si>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</si>
  <si>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</si>
  <si>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</si>
  <si>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</si>
  <si>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</si>
  <si>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</si>
  <si>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</si>
  <si>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</si>
  <si>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</si>
  <si>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</si>
  <si>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</si>
  <si>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</si>
  <si>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</si>
  <si>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</si>
  <si>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</si>
  <si>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</si>
  <si>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</si>
  <si>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</si>
  <si>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</si>
  <si>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</si>
  <si>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</si>
  <si>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</si>
  <si>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</si>
  <si>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</si>
  <si>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</si>
  <si>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</si>
  <si>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</si>
  <si>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</si>
  <si>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</si>
  <si>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</si>
  <si>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</si>
  <si>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</si>
  <si>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</si>
  <si>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</si>
  <si>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</si>
  <si>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</si>
  <si>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</si>
  <si>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</si>
  <si>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</si>
  <si>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</si>
  <si>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</si>
  <si>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</si>
  <si>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</si>
  <si>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</si>
  <si>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</si>
  <si>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</si>
  <si>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</si>
  <si>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</si>
  <si>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</si>
  <si>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</si>
  <si>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</si>
  <si>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</si>
  <si>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</si>
  <si>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</si>
  <si>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</si>
  <si>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</si>
  <si>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</si>
  <si>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</si>
  <si>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</si>
  <si>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</si>
  <si>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</si>
  <si>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</si>
  <si>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</si>
  <si>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</si>
  <si>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</si>
  <si>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</si>
  <si>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</si>
  <si>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</si>
  <si>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</si>
  <si>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</si>
  <si>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</si>
  <si>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</si>
  <si>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</si>
  <si>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</si>
  <si>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</si>
  <si>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</si>
  <si>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</si>
  <si>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</si>
  <si>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</si>
  <si>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</si>
  <si>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</si>
  <si>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</si>
  <si>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</si>
  <si>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</si>
  <si>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</si>
  <si>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</si>
  <si>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</si>
  <si>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</si>
  <si>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</si>
  <si>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</si>
  <si>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</si>
  <si>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</si>
  <si>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</si>
  <si>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</si>
  <si>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</si>
  <si>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</si>
  <si>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</si>
  <si>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</si>
  <si>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</si>
  <si>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</si>
  <si>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</si>
  <si>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</si>
  <si>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</si>
  <si>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</si>
  <si>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</si>
  <si>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</si>
  <si>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</si>
  <si>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</si>
  <si>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</si>
  <si>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</si>
  <si>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</si>
  <si>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</si>
  <si>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</si>
  <si>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</si>
  <si>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</si>
  <si>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</si>
  <si>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</si>
  <si>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</si>
  <si>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</si>
  <si>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</si>
  <si>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</si>
  <si>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</si>
  <si>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</si>
  <si>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</si>
  <si>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</si>
  <si>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</si>
  <si>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</si>
  <si>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</si>
  <si>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</si>
  <si>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</si>
  <si>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</si>
  <si>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</si>
  <si>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</si>
  <si>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</si>
  <si>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</si>
  <si>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</si>
  <si>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</si>
  <si>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</si>
  <si>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</si>
  <si>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</si>
  <si>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</si>
  <si>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</si>
  <si>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</si>
  <si>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</si>
  <si>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</si>
  <si>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</si>
  <si>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</si>
  <si>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</si>
  <si>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</si>
  <si>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</si>
  <si>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</si>
  <si>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</si>
  <si>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</si>
  <si>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</si>
  <si>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</si>
  <si>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</si>
  <si>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</si>
  <si>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</si>
  <si>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</si>
  <si>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</si>
  <si>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</si>
  <si>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</si>
  <si>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</si>
  <si>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</si>
  <si>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</si>
  <si>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</si>
  <si>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</si>
  <si>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</si>
  <si>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</si>
  <si>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</si>
  <si>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</si>
  <si>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</si>
  <si>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</si>
  <si>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</si>
  <si>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</si>
  <si>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</si>
  <si>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</si>
  <si>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</si>
  <si>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</si>
  <si>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</si>
  <si>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</si>
  <si>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</si>
  <si>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</si>
  <si>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</si>
  <si>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</si>
  <si>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</si>
  <si>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</si>
  <si>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</si>
  <si>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</si>
  <si>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</si>
  <si>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</si>
  <si>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</si>
  <si>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</si>
  <si>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</si>
  <si>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</si>
  <si>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</si>
  <si>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</si>
  <si>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</si>
  <si>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</si>
  <si>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</si>
  <si>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</si>
  <si>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</si>
  <si>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</si>
  <si>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</si>
  <si>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</si>
  <si>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</si>
  <si>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</si>
  <si>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</si>
  <si>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</si>
  <si>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</si>
  <si>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</si>
  <si>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</si>
  <si>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</si>
  <si>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</si>
  <si>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</si>
  <si>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</si>
  <si>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</si>
  <si>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</si>
  <si>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</si>
  <si>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</si>
  <si>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</si>
  <si>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</si>
  <si>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</si>
  <si>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</si>
  <si>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</si>
  <si>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</si>
  <si>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</si>
  <si>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</si>
  <si>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</si>
  <si>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</si>
  <si>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</si>
  <si>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</si>
  <si>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</si>
  <si>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</si>
  <si>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</si>
  <si>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</si>
  <si>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</si>
  <si>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</si>
  <si>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</si>
  <si>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</si>
  <si>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</si>
  <si>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</si>
  <si>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</si>
  <si>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</si>
  <si>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</si>
  <si>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</si>
  <si>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</si>
  <si>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</si>
  <si>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</si>
  <si>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</si>
  <si>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</si>
  <si>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</si>
  <si>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</si>
  <si>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</si>
  <si>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</si>
  <si>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</si>
  <si>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</si>
  <si>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</si>
  <si>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</si>
  <si>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</si>
  <si>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</si>
  <si>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</si>
  <si>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</si>
  <si>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</si>
  <si>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</si>
  <si>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</si>
  <si>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</si>
  <si>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</si>
  <si>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</si>
  <si>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</si>
  <si>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</si>
  <si>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</si>
  <si>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</si>
  <si>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</si>
  <si>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</si>
  <si>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</si>
  <si>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</si>
  <si>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</si>
  <si>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</si>
  <si>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</si>
  <si>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</si>
  <si>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</si>
  <si>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</si>
  <si>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</si>
  <si>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</si>
  <si>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</si>
  <si>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</si>
  <si>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</si>
  <si>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</si>
  <si>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</si>
  <si>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</si>
  <si>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</si>
  <si>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</si>
  <si>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</si>
  <si>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</si>
  <si>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</si>
  <si>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</si>
  <si>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</si>
  <si>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</si>
  <si>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</si>
  <si>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</si>
  <si>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</si>
  <si>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</si>
  <si>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</si>
  <si>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</si>
  <si>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</si>
  <si>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</si>
  <si>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</si>
  <si>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</si>
  <si>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</si>
  <si>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</si>
  <si>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</si>
  <si>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</si>
  <si>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</si>
  <si>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</si>
  <si>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</si>
  <si>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</si>
  <si>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</si>
  <si>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</si>
  <si>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</si>
  <si>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</si>
  <si>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</si>
  <si>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</si>
  <si>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</si>
  <si>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</si>
  <si>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</si>
  <si>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</si>
  <si>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</si>
  <si>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</si>
  <si>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</si>
  <si>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</si>
  <si>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</si>
  <si>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</si>
  <si>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</si>
  <si>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</si>
  <si>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</si>
  <si>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</si>
  <si>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</si>
  <si>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</si>
  <si>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</si>
  <si>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</si>
  <si>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</si>
  <si>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</si>
  <si>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</si>
  <si>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</si>
  <si>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</si>
  <si>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</si>
  <si>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</si>
  <si>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</si>
  <si>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</si>
  <si>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</si>
  <si>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</si>
  <si>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</si>
  <si>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</si>
  <si>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</si>
  <si>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</si>
  <si>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</si>
  <si>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</si>
  <si>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</si>
  <si>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</si>
  <si>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</si>
  <si>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</si>
  <si>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</si>
  <si>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</si>
  <si>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</si>
  <si>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</si>
  <si>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</si>
  <si>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</si>
  <si>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</si>
  <si>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</si>
  <si>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</si>
  <si>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</si>
  <si>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</si>
  <si>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</si>
  <si>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</si>
  <si>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</si>
  <si>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</si>
  <si>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</si>
  <si>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</si>
  <si>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</si>
  <si>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</si>
  <si>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</si>
  <si>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</si>
  <si>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</si>
  <si>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</si>
  <si>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</si>
  <si>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</si>
  <si>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</si>
  <si>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</si>
  <si>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</si>
  <si>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</si>
  <si>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</si>
  <si>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</si>
  <si>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</si>
  <si>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</si>
  <si>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</si>
  <si>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</si>
  <si>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</si>
  <si>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</si>
  <si>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</si>
  <si>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</si>
  <si>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</si>
  <si>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</si>
  <si>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</si>
  <si>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</si>
  <si>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</si>
  <si>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</si>
  <si>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</si>
  <si>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</si>
  <si>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</si>
  <si>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</si>
  <si>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</si>
  <si>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</si>
  <si>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</si>
  <si>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</si>
  <si>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</si>
  <si>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</si>
  <si>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</si>
  <si>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</si>
  <si>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</si>
  <si>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</si>
  <si>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</si>
  <si>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</si>
  <si>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</si>
  <si>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</si>
  <si>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</si>
  <si>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</si>
  <si>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</si>
  <si>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</si>
  <si>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</si>
  <si>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</si>
  <si>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</si>
  <si>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</si>
  <si>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</si>
  <si>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</si>
  <si>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</si>
  <si>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</si>
  <si>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</si>
  <si>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</si>
  <si>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</si>
  <si>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</si>
  <si>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</si>
  <si>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</si>
  <si>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</si>
  <si>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</si>
  <si>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</si>
  <si>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</si>
  <si>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</si>
  <si>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</si>
  <si>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</si>
  <si>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</si>
  <si>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</si>
  <si>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</si>
  <si>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</si>
  <si>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</si>
  <si>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</si>
  <si>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</si>
  <si>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</si>
  <si>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</si>
  <si>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</si>
  <si>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</si>
  <si>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</si>
  <si>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</si>
  <si>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</si>
  <si>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</si>
  <si>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</si>
  <si>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</si>
  <si>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</si>
  <si>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</si>
  <si>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</si>
  <si>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</si>
  <si>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</si>
  <si>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</si>
  <si>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</si>
  <si>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</si>
  <si>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</si>
  <si>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</si>
  <si>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</si>
  <si>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</si>
  <si>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</si>
  <si>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</si>
  <si>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</si>
  <si>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</si>
  <si>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</si>
  <si>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</si>
  <si>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</si>
  <si>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</si>
  <si>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</si>
  <si>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</si>
  <si>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</si>
  <si>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</si>
  <si>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</si>
  <si>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</si>
  <si>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</si>
  <si>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</si>
  <si>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</si>
  <si>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</si>
  <si>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</si>
  <si>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</si>
  <si>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</si>
  <si>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</si>
  <si>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</si>
  <si>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</si>
  <si>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</si>
  <si>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</si>
  <si>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</si>
  <si>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</si>
  <si>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</si>
  <si>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</si>
  <si>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</si>
  <si>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</si>
  <si>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</si>
  <si>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</si>
  <si>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</si>
  <si>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</si>
  <si>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</si>
  <si>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</si>
  <si>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</si>
  <si>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</si>
  <si>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</si>
  <si>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</si>
  <si>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</si>
  <si>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</si>
  <si>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</si>
  <si>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</si>
  <si>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</si>
  <si>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</si>
  <si>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</si>
  <si>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</si>
  <si>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</si>
  <si>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</si>
  <si>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</si>
  <si>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</si>
  <si>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</si>
  <si>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</si>
  <si>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</si>
  <si>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</si>
  <si>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</si>
  <si>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</si>
  <si>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</si>
  <si>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</si>
  <si>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</si>
  <si>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</si>
  <si>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</si>
  <si>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</si>
  <si>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</si>
  <si>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</si>
  <si>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</si>
  <si>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</si>
  <si>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</si>
  <si>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</si>
  <si>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</si>
  <si>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</si>
  <si>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</si>
  <si>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</si>
  <si>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</si>
  <si>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</si>
  <si>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</si>
  <si>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</si>
  <si>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</si>
  <si>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</si>
  <si>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</si>
  <si>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</si>
  <si>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</si>
  <si>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</si>
  <si>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</si>
  <si>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</si>
  <si>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</si>
  <si>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</si>
  <si>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</si>
  <si>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</si>
  <si>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</si>
  <si>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</si>
  <si>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</si>
  <si>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</si>
  <si>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</si>
  <si>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</si>
  <si>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</si>
  <si>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</si>
  <si>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</si>
  <si>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</si>
  <si>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</si>
  <si>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</si>
  <si>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</si>
  <si>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</si>
  <si>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</si>
  <si>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</si>
  <si>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</si>
  <si>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</si>
  <si>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</si>
  <si>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</si>
  <si>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</si>
  <si>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</si>
  <si>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</si>
  <si>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</si>
  <si>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</si>
  <si>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</si>
  <si>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</si>
  <si>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</si>
  <si>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</si>
  <si>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</si>
  <si>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</si>
  <si>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</si>
  <si>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</si>
  <si>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</si>
  <si>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</si>
  <si>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</si>
  <si>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</si>
  <si>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</si>
  <si>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</si>
  <si>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</si>
  <si>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</si>
  <si>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</si>
  <si>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</si>
  <si>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</si>
  <si>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</si>
  <si>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</si>
  <si>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</si>
  <si>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</si>
  <si>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</si>
  <si>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</si>
  <si>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</si>
  <si>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</si>
  <si>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</si>
  <si>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</si>
  <si>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</si>
  <si>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</si>
  <si>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</si>
  <si>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</si>
  <si>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</si>
  <si>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</si>
  <si>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</si>
  <si>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</si>
  <si>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</si>
  <si>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</si>
  <si>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</si>
  <si>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</si>
  <si>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</si>
  <si>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</si>
  <si>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</si>
  <si>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</si>
  <si>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</si>
  <si>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</si>
  <si>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</si>
  <si>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</si>
  <si>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</si>
  <si>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</si>
  <si>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</si>
  <si>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</si>
  <si>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</si>
  <si>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</si>
  <si>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</si>
  <si>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</si>
  <si>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</si>
  <si>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</si>
  <si>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</si>
  <si>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</si>
  <si>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</si>
  <si>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</si>
  <si>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</si>
  <si>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</si>
  <si>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</si>
  <si>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</si>
  <si>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</si>
  <si>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</si>
  <si>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</si>
  <si>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</si>
  <si>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</si>
  <si>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</si>
  <si>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</si>
  <si>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</si>
  <si>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</si>
  <si>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</si>
  <si>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</si>
  <si>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</si>
  <si>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</si>
  <si>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</si>
  <si>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</si>
  <si>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</si>
  <si>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</si>
  <si>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</si>
  <si>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</si>
  <si>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</si>
  <si>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</si>
  <si>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</si>
  <si>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</si>
  <si>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</si>
  <si>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</si>
  <si>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</si>
  <si>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</si>
  <si>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</si>
  <si>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</si>
  <si>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</si>
  <si>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</si>
  <si>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</si>
  <si>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</si>
  <si>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</si>
  <si>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</si>
  <si>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</si>
  <si>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</si>
  <si>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</si>
  <si>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</si>
  <si>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</si>
  <si>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</si>
  <si>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</si>
  <si>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</si>
  <si>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</si>
  <si>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</si>
  <si>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</si>
  <si>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</si>
  <si>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</si>
  <si>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</si>
  <si>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</si>
  <si>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</si>
  <si>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</si>
  <si>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</si>
  <si>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</si>
  <si>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</si>
  <si>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</si>
  <si>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</si>
  <si>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</si>
  <si>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</si>
  <si>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</si>
  <si>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</si>
  <si>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</si>
  <si>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</si>
  <si>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</si>
  <si>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</si>
  <si>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</si>
  <si>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</si>
  <si>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</si>
  <si>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</si>
  <si>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</si>
  <si>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</si>
  <si>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</si>
  <si>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</si>
  <si>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</si>
  <si>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</si>
  <si>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</si>
  <si>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</si>
  <si>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</si>
  <si>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</si>
  <si>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</si>
  <si>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</si>
  <si>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</si>
  <si>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</si>
  <si>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</si>
  <si>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</si>
  <si>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</si>
  <si>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</si>
  <si>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</si>
  <si>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</si>
  <si>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</si>
  <si>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</si>
  <si>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</si>
  <si>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</si>
  <si>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</si>
  <si>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</si>
  <si>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</si>
  <si>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</si>
  <si>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</si>
  <si>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</si>
  <si>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</si>
  <si>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</si>
  <si>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</si>
  <si>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</si>
  <si>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</si>
  <si>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</si>
  <si>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</si>
  <si>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</si>
  <si>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</si>
  <si>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</si>
  <si>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</si>
  <si>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</si>
  <si>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</si>
  <si>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</si>
  <si>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</si>
  <si>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</si>
  <si>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</si>
  <si>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</si>
  <si>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</si>
  <si>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</si>
  <si>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</si>
  <si>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</si>
  <si>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</si>
  <si>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</si>
  <si>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</si>
  <si>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</si>
  <si>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</si>
  <si>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</si>
  <si>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</si>
  <si>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</si>
  <si>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</si>
  <si>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</si>
  <si>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</si>
  <si>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</si>
  <si>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</si>
  <si>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</si>
  <si>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</si>
  <si>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</si>
  <si>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</si>
  <si>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</si>
  <si>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</si>
  <si>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</si>
  <si>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</si>
  <si>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</si>
  <si>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</si>
  <si>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</si>
  <si>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</si>
  <si>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</si>
  <si>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</si>
  <si>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</si>
  <si>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</si>
  <si>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</si>
  <si>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</si>
  <si>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</si>
  <si>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</si>
  <si>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</si>
  <si>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</si>
  <si>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</si>
  <si>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</si>
  <si>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</si>
  <si>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</si>
  <si>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</si>
  <si>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</si>
  <si>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</si>
  <si>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</si>
  <si>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</si>
  <si>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</si>
  <si>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</si>
  <si>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</si>
  <si>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</si>
  <si>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</si>
  <si>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</si>
  <si>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</si>
  <si>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</si>
  <si>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</si>
  <si>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</si>
  <si>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</si>
  <si>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</si>
  <si>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</si>
  <si>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</si>
  <si>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</si>
  <si>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</si>
  <si>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</si>
  <si>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</si>
  <si>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</si>
  <si>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</si>
  <si>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</si>
  <si>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</si>
  <si>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</si>
  <si>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</si>
  <si>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</si>
  <si>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</si>
  <si>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</si>
  <si>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</si>
  <si>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</si>
  <si>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</si>
  <si>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</si>
  <si>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</si>
  <si>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</si>
  <si>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</si>
  <si>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</si>
  <si>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</si>
  <si>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</si>
  <si>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</si>
  <si>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</si>
  <si>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</si>
  <si>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</si>
  <si>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</si>
  <si>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</si>
  <si>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</si>
  <si>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</si>
  <si>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</si>
  <si>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</si>
  <si>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</si>
  <si>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</si>
  <si>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</si>
  <si>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</si>
  <si>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</si>
  <si>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</si>
  <si>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</si>
  <si>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</si>
  <si>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</si>
  <si>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</si>
  <si>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</si>
  <si>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</si>
  <si>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</si>
  <si>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</si>
  <si>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</si>
  <si>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</si>
  <si>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</si>
  <si>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</si>
  <si>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</si>
  <si>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</si>
  <si>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</si>
  <si>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</si>
  <si>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</si>
  <si>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</si>
  <si>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</si>
  <si>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</si>
  <si>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</si>
  <si>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</si>
  <si>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</si>
  <si>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</si>
  <si>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</si>
  <si>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</si>
  <si>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</si>
  <si>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</si>
  <si>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</si>
  <si>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</si>
  <si>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</si>
  <si>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</si>
  <si>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</si>
  <si>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</si>
  <si>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</si>
  <si>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</si>
  <si>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</si>
  <si>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</si>
  <si>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</si>
  <si>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</si>
  <si>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</si>
  <si>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</si>
  <si>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</si>
  <si>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</si>
  <si>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</si>
  <si>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</si>
  <si>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</si>
  <si>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</si>
  <si>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</si>
  <si>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</si>
  <si>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</si>
  <si>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</si>
  <si>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</si>
  <si>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</si>
  <si>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</si>
  <si>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</si>
  <si>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</si>
  <si>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</si>
  <si>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</si>
  <si>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</si>
  <si>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</si>
  <si>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</si>
  <si>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</si>
  <si>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</si>
  <si>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</si>
  <si>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</si>
  <si>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</si>
  <si>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</si>
  <si>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</si>
  <si>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</si>
  <si>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</si>
  <si>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</si>
  <si>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</si>
  <si>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</si>
  <si>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</si>
  <si>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</si>
  <si>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</si>
  <si>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</si>
  <si>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</si>
  <si>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</si>
  <si>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</si>
  <si>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</si>
  <si>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</si>
  <si>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</si>
  <si>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</si>
  <si>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</si>
  <si>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</si>
  <si>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</si>
  <si>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</si>
  <si>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</si>
  <si>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</si>
  <si>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</si>
  <si>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</si>
  <si>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</si>
  <si>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</si>
  <si>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</si>
  <si>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</si>
  <si>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</si>
  <si>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</si>
  <si>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</si>
  <si>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</si>
  <si>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</si>
  <si>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</si>
  <si>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</si>
  <si>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</si>
  <si>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</si>
  <si>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</si>
  <si>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</si>
  <si>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</si>
  <si>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</si>
  <si>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</si>
  <si>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</si>
  <si>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</si>
  <si>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</si>
  <si>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</si>
  <si>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</si>
  <si>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</si>
  <si>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</si>
  <si>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</si>
  <si>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</si>
  <si>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</si>
  <si>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</si>
  <si>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</si>
  <si>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</si>
  <si>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</si>
  <si>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</si>
  <si>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</si>
  <si>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</si>
  <si>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</si>
  <si>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</si>
  <si>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</si>
  <si>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</si>
  <si>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</si>
  <si>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</si>
  <si>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</si>
  <si>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</si>
  <si>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</si>
  <si>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</si>
  <si>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</si>
  <si>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</si>
  <si>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</si>
  <si>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</si>
  <si>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</si>
  <si>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</si>
  <si>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</si>
  <si>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</si>
  <si>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</si>
  <si>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</si>
  <si>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</si>
  <si>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</si>
  <si>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</si>
  <si>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</si>
  <si>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</si>
  <si>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</si>
  <si>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</si>
  <si>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</si>
  <si>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</si>
  <si>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</si>
  <si>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</si>
  <si>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</si>
  <si>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</si>
  <si>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</si>
  <si>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</si>
  <si>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</si>
  <si>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</si>
  <si>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</si>
  <si>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</si>
  <si>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</si>
  <si>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</si>
  <si>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</si>
  <si>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</si>
  <si>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</si>
  <si>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</si>
  <si>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</si>
  <si>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</si>
  <si>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</si>
  <si>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</si>
  <si>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</si>
  <si>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</si>
  <si>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</si>
  <si>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</si>
  <si>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</si>
  <si>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</si>
  <si>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</si>
  <si>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</si>
  <si>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</si>
  <si>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</si>
  <si>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</si>
  <si>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</si>
  <si>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</si>
  <si>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</si>
  <si>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</si>
  <si>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</si>
  <si>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</si>
  <si>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</si>
  <si>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</si>
  <si>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</si>
  <si>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</si>
  <si>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</si>
  <si>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</si>
  <si>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</si>
  <si>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</si>
  <si>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</si>
  <si>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</si>
  <si>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</si>
  <si>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</si>
  <si>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</si>
  <si>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</si>
  <si>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</si>
  <si>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</si>
  <si>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</si>
  <si>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</si>
  <si>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</si>
  <si>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</si>
  <si>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</si>
  <si>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</si>
  <si>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</si>
  <si>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</si>
  <si>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</si>
  <si>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</si>
  <si>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</si>
  <si>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</si>
  <si>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</si>
  <si>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</si>
  <si>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</si>
  <si>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</si>
  <si>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</si>
  <si>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</si>
  <si>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</si>
  <si>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</si>
  <si>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</si>
  <si>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</si>
  <si>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</si>
  <si>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</si>
  <si>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</si>
  <si>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</si>
  <si>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</si>
  <si>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</si>
  <si>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</si>
  <si>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</si>
  <si>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</si>
  <si>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</si>
  <si>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</si>
  <si>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</si>
  <si>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</si>
  <si>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</si>
  <si>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</si>
  <si>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</si>
  <si>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</si>
  <si>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</si>
  <si>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</si>
  <si>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</si>
  <si>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</si>
  <si>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</si>
  <si>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</si>
  <si>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</si>
  <si>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</si>
  <si>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</si>
  <si>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</si>
  <si>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</si>
  <si>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</si>
  <si>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</si>
  <si>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</si>
  <si>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</si>
  <si>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</si>
  <si>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</si>
  <si>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</si>
  <si>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</si>
  <si>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</si>
  <si>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</si>
  <si>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</si>
  <si>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</si>
  <si>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</si>
  <si>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</si>
  <si>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</si>
  <si>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</si>
  <si>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</si>
  <si>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</si>
  <si>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</si>
  <si>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</si>
  <si>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</si>
  <si>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</si>
  <si>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</si>
  <si>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</si>
  <si>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</si>
  <si>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</si>
  <si>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</si>
  <si>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</si>
  <si>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</si>
  <si>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</si>
  <si>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</si>
  <si>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</si>
  <si>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</si>
  <si>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</si>
  <si>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</si>
  <si>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</si>
  <si>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</si>
  <si>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</si>
  <si>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</si>
  <si>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</si>
  <si>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</si>
  <si>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</si>
  <si>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</si>
  <si>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</si>
  <si>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</si>
  <si>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</si>
  <si>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</si>
  <si>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</si>
  <si>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</si>
  <si>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</si>
  <si>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</si>
  <si>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</si>
  <si>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</si>
  <si>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</si>
  <si>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</si>
  <si>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</si>
  <si>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</si>
  <si>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</si>
  <si>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</si>
  <si>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</si>
  <si>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</si>
  <si>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</si>
  <si>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</si>
  <si>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</si>
  <si>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</si>
  <si>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</si>
  <si>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</si>
  <si>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</si>
  <si>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</si>
  <si>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</si>
  <si>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</si>
  <si>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</si>
  <si>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</si>
  <si>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</si>
  <si>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</si>
  <si>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</si>
  <si>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</si>
  <si>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</si>
  <si>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</si>
  <si>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</si>
  <si>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</si>
  <si>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</si>
  <si>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</si>
  <si>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</si>
  <si>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</si>
  <si>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</si>
  <si>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</si>
  <si>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</si>
  <si>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</si>
  <si>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</si>
  <si>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</si>
  <si>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</si>
  <si>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</si>
  <si>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</si>
  <si>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</si>
  <si>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</si>
  <si>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</si>
  <si>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</si>
  <si>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</si>
  <si>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</si>
  <si>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</si>
  <si>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</si>
  <si>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</si>
  <si>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</si>
  <si>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</si>
  <si>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</si>
  <si>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</si>
  <si>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</si>
  <si>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</si>
  <si>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</si>
  <si>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</si>
  <si>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</si>
  <si>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</si>
  <si>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</si>
  <si>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</si>
  <si>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</si>
  <si>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</si>
  <si>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</si>
  <si>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</si>
  <si>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</si>
  <si>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</si>
  <si>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</si>
  <si>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</si>
  <si>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</si>
  <si>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</si>
  <si>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</si>
  <si>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</si>
  <si>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</si>
  <si>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</si>
  <si>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</si>
  <si>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</si>
  <si>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</si>
  <si>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</si>
  <si>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</si>
  <si>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</si>
  <si>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</si>
  <si>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</si>
  <si>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</si>
  <si>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</si>
  <si>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</si>
  <si>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</si>
  <si>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</si>
  <si>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</si>
  <si>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</si>
  <si>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</si>
  <si>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</si>
  <si>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</si>
  <si>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</si>
  <si>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</si>
  <si>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</si>
  <si>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</si>
  <si>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</si>
  <si>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</si>
  <si>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</si>
  <si>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</si>
  <si>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</si>
  <si>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</si>
  <si>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</si>
  <si>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</si>
  <si>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</si>
  <si>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</si>
  <si>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</si>
  <si>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</si>
  <si>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</si>
  <si>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</si>
  <si>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</si>
  <si>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</si>
  <si>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</si>
  <si>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</si>
  <si>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</si>
  <si>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</si>
  <si>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</si>
  <si>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</si>
  <si>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</si>
  <si>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</si>
  <si>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</si>
  <si>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</si>
  <si>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</si>
  <si>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</si>
  <si>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</si>
  <si>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</si>
  <si>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</si>
  <si>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</si>
  <si>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</si>
  <si>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</si>
  <si>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</si>
  <si>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</si>
  <si>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</si>
  <si>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</si>
  <si>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</si>
  <si>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</si>
  <si>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</si>
  <si>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</si>
  <si>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</si>
  <si>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</si>
  <si>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</si>
  <si>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</si>
  <si>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</si>
  <si>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</si>
  <si>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</si>
  <si>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</si>
  <si>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</si>
  <si>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</si>
  <si>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</si>
  <si>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</si>
  <si>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</si>
  <si>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</si>
  <si>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</si>
  <si>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</si>
  <si>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</si>
  <si>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</si>
  <si>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</si>
  <si>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</si>
  <si>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</si>
  <si>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</si>
  <si>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</si>
  <si>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</si>
  <si>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</si>
  <si>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</si>
  <si>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</si>
  <si>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</si>
  <si>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</si>
  <si>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</si>
  <si>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</si>
  <si>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</si>
  <si>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</si>
  <si>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</si>
  <si>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</si>
  <si>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</si>
  <si>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</si>
  <si>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</si>
  <si>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</si>
  <si>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</si>
  <si>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</si>
  <si>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</si>
  <si>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</si>
  <si>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</si>
  <si>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</si>
  <si>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</si>
  <si>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</si>
  <si>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</si>
  <si>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</si>
  <si>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</si>
  <si>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</si>
  <si>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</si>
  <si>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</si>
  <si>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</si>
  <si>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</si>
  <si>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</si>
  <si>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</si>
  <si>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</si>
  <si>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</si>
  <si>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</si>
  <si>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</si>
  <si>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</si>
  <si>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</si>
  <si>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</si>
  <si>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</si>
  <si>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</si>
  <si>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</si>
  <si>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</si>
  <si>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</si>
  <si>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</si>
  <si>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</si>
  <si>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</si>
  <si>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</si>
  <si>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</si>
  <si>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</si>
  <si>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</si>
  <si>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</si>
  <si>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</si>
  <si>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</si>
  <si>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</si>
  <si>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</si>
  <si>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</si>
  <si>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</si>
  <si>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</si>
  <si>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</si>
  <si>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</si>
  <si>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</si>
  <si>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</si>
  <si>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</si>
  <si>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</si>
  <si>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</si>
  <si>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</si>
  <si>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</si>
  <si>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</si>
  <si>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</si>
  <si>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</si>
  <si>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</si>
  <si>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</si>
  <si>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</si>
  <si>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</si>
  <si>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</si>
  <si>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</si>
  <si>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</si>
  <si>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</si>
  <si>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</si>
  <si>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</si>
  <si>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</si>
  <si>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</si>
  <si>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</si>
  <si>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</si>
  <si>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</si>
  <si>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</si>
  <si>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</si>
  <si>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</si>
  <si>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</si>
  <si>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</si>
  <si>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</si>
  <si>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</si>
  <si>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</si>
  <si>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</si>
  <si>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</si>
  <si>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</si>
  <si>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</si>
  <si>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</si>
  <si>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</si>
  <si>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</si>
  <si>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</si>
  <si>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</si>
  <si>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</si>
  <si>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</si>
  <si>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</si>
  <si>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</si>
  <si>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</si>
  <si>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</si>
  <si>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</si>
  <si>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</si>
  <si>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</si>
  <si>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</si>
  <si>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</si>
  <si>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</si>
  <si>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</si>
  <si>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</si>
  <si>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</si>
  <si>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</si>
  <si>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</si>
  <si>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</si>
  <si>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</si>
  <si>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</si>
  <si>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</si>
  <si>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</si>
  <si>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</si>
  <si>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</si>
  <si>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</si>
  <si>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</si>
  <si>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</si>
  <si>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</si>
  <si>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</si>
  <si>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</si>
  <si>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</si>
  <si>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</si>
  <si>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</si>
  <si>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</si>
  <si>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</si>
  <si>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</si>
  <si>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</si>
  <si>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</si>
  <si>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</si>
  <si>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</si>
  <si>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</si>
  <si>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</si>
  <si>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</si>
  <si>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</si>
  <si>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</si>
  <si>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</si>
  <si>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</si>
  <si>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</si>
  <si>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</si>
  <si>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</si>
  <si>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</si>
  <si>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</si>
  <si>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</si>
  <si>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</si>
  <si>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</si>
  <si>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</si>
  <si>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</si>
  <si>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</si>
  <si>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</si>
  <si>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</si>
  <si>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</si>
  <si>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</si>
  <si>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</si>
  <si>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</si>
  <si>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</si>
  <si>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</si>
  <si>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</si>
  <si>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</si>
  <si>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</si>
  <si>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</si>
  <si>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</si>
  <si>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</si>
  <si>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</si>
  <si>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</si>
  <si>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</si>
  <si>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</si>
  <si>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</si>
  <si>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</si>
  <si>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</si>
  <si>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</si>
  <si>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</si>
  <si>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</si>
  <si>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</si>
  <si>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</si>
  <si>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</si>
  <si>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</si>
  <si>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</si>
  <si>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</si>
  <si>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</si>
  <si>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</si>
  <si>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</si>
  <si>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</si>
  <si>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</si>
  <si>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</si>
  <si>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</si>
  <si>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</si>
  <si>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</si>
  <si>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</si>
  <si>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</si>
  <si>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</si>
  <si>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</si>
  <si>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</si>
  <si>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</si>
  <si>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</si>
  <si>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</si>
  <si>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</si>
  <si>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</si>
  <si>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</si>
  <si>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</si>
  <si>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</si>
  <si>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</si>
  <si>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</si>
  <si>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</si>
  <si>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</si>
  <si>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</si>
  <si>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</si>
  <si>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</si>
  <si>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</si>
  <si>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</si>
  <si>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</si>
  <si>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</si>
  <si>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</si>
  <si>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</si>
  <si>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</si>
  <si>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</si>
  <si>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</si>
  <si>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</si>
  <si>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</si>
  <si>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</si>
  <si>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</si>
  <si>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</si>
  <si>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</si>
  <si>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</si>
  <si>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</si>
  <si>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</si>
  <si>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</si>
  <si>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</si>
  <si>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</si>
  <si>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</si>
  <si>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</si>
  <si>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</si>
  <si>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</si>
  <si>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</si>
  <si>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</si>
  <si>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</si>
  <si>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</si>
  <si>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</si>
  <si>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</si>
  <si>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</si>
  <si>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</si>
  <si>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</si>
  <si>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</si>
  <si>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</si>
  <si>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</si>
  <si>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</si>
  <si>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</si>
  <si>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</si>
  <si>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</si>
  <si>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</si>
  <si>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</si>
  <si>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</si>
  <si>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</si>
  <si>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</si>
  <si>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</si>
  <si>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</si>
  <si>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</si>
  <si>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</si>
  <si>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</si>
  <si>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</si>
  <si>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</si>
  <si>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</si>
  <si>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</si>
  <si>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</si>
  <si>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</si>
  <si>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</si>
  <si>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</si>
  <si>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</si>
  <si>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</si>
  <si>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</si>
  <si>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</si>
  <si>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</si>
  <si>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</si>
  <si>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</si>
  <si>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</si>
  <si>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</si>
  <si>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</si>
  <si>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</si>
  <si>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</si>
  <si>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</si>
  <si>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</si>
  <si>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</si>
  <si>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</si>
  <si>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</si>
  <si>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</si>
  <si>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</si>
  <si>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</si>
  <si>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</si>
  <si>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</si>
  <si>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</si>
  <si>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</si>
  <si>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</si>
  <si>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</si>
  <si>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</si>
  <si>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</si>
  <si>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</si>
  <si>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</si>
  <si>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</si>
  <si>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</si>
  <si>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</si>
  <si>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</si>
  <si>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</si>
  <si>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</si>
  <si>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</si>
  <si>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</si>
  <si>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</si>
  <si>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</si>
  <si>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</si>
  <si>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</si>
  <si>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</si>
  <si>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</si>
  <si>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</si>
  <si>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</si>
  <si>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</si>
  <si>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</si>
  <si>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</si>
  <si>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</si>
  <si>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</si>
  <si>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</si>
  <si>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</si>
  <si>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</si>
  <si>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</si>
  <si>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</si>
  <si>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</si>
  <si>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</si>
  <si>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</si>
  <si>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</si>
  <si>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</si>
  <si>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</si>
  <si>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</si>
  <si>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</si>
  <si>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</si>
  <si>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</si>
  <si>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</si>
  <si>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</si>
  <si>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</si>
  <si>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</si>
  <si>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</si>
  <si>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</si>
  <si>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</si>
  <si>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</si>
  <si>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</si>
  <si>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</si>
  <si>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</si>
  <si>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</si>
  <si>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</si>
  <si>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</si>
  <si>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</si>
  <si>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</si>
  <si>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</si>
  <si>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</si>
  <si>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</si>
  <si>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</si>
  <si>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</si>
  <si>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</si>
  <si>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</si>
  <si>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</si>
  <si>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</si>
  <si>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</si>
  <si>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</si>
  <si>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</si>
  <si>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</si>
  <si>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</si>
  <si>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</si>
  <si>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</si>
  <si>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</si>
  <si>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</si>
  <si>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</si>
  <si>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</si>
  <si>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</si>
  <si>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</si>
  <si>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</si>
  <si>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</si>
  <si>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</si>
  <si>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</si>
  <si>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</si>
  <si>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</si>
  <si>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</si>
  <si>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</si>
  <si>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</si>
  <si>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</si>
  <si>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</si>
  <si>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</si>
  <si>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</si>
  <si>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</si>
  <si>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</si>
  <si>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</si>
  <si>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</si>
  <si>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</si>
  <si>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</si>
  <si>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</si>
  <si>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</si>
  <si>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</si>
  <si>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</si>
  <si>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</si>
  <si>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</si>
  <si>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</si>
  <si>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</si>
  <si>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</si>
  <si>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</si>
  <si>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</si>
  <si>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</si>
  <si>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</si>
  <si>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</si>
  <si>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</si>
  <si>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</si>
  <si>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</si>
  <si>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</si>
  <si>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</si>
  <si>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</si>
  <si>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</si>
  <si>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</si>
  <si>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</si>
  <si>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</si>
  <si>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</si>
  <si>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</si>
  <si>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</si>
  <si>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</si>
  <si>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</si>
  <si>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</si>
  <si>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</si>
  <si>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</si>
  <si>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</si>
  <si>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</si>
  <si>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</si>
  <si>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</si>
  <si>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</si>
  <si>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</si>
  <si>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</si>
  <si>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</si>
  <si>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</si>
  <si>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</si>
  <si>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</si>
  <si>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</si>
  <si>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</si>
  <si>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</si>
  <si>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</si>
  <si>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</si>
  <si>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</si>
  <si>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</si>
  <si>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</si>
  <si>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</si>
  <si>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</si>
  <si>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</si>
  <si>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</si>
  <si>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</si>
  <si>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</si>
  <si>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</si>
  <si>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</si>
  <si>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</si>
  <si>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</si>
  <si>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</si>
  <si>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</si>
  <si>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</si>
  <si>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</si>
  <si>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</si>
  <si>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</si>
  <si>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</si>
  <si>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</si>
  <si>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</si>
  <si>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</si>
  <si>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</si>
  <si>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</si>
  <si>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</si>
  <si>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</si>
  <si>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</si>
  <si>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</si>
  <si>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</si>
  <si>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</si>
  <si>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</si>
  <si>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</si>
  <si>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</si>
  <si>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</si>
  <si>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</si>
  <si>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</si>
  <si>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</si>
  <si>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</si>
  <si>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</si>
  <si>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</si>
  <si>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</si>
  <si>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</si>
  <si>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</si>
  <si>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</si>
  <si>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</si>
  <si>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</si>
  <si>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</si>
  <si>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</si>
  <si>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</si>
  <si>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</si>
  <si>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</si>
  <si>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</si>
  <si>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</si>
  <si>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</si>
  <si>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</si>
  <si>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</si>
  <si>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</si>
  <si>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</si>
  <si>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</si>
  <si>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</si>
  <si>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</si>
  <si>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</si>
  <si>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</si>
  <si>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</si>
  <si>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</si>
  <si>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</si>
  <si>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</si>
  <si>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</si>
  <si>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</si>
  <si>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</si>
  <si>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</si>
  <si>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</si>
  <si>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</si>
  <si>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</si>
  <si>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</si>
  <si>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</si>
  <si>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</si>
  <si>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</si>
  <si>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</si>
  <si>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</si>
  <si>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</si>
  <si>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</si>
  <si>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</si>
  <si>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</si>
  <si>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</si>
  <si>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</si>
  <si>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</si>
  <si>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</si>
  <si>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</si>
  <si>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</si>
  <si>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</si>
  <si>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</si>
  <si>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</si>
  <si>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</si>
  <si>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</si>
  <si>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</si>
  <si>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</si>
  <si>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</si>
  <si>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</si>
  <si>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</si>
  <si>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</si>
  <si>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</si>
  <si>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</si>
  <si>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</si>
  <si>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</si>
  <si>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</si>
  <si>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</si>
  <si>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</si>
  <si>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</si>
  <si>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</si>
  <si>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</si>
  <si>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</si>
  <si>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</si>
  <si>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</si>
  <si>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</si>
  <si>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</si>
  <si>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</si>
  <si>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</si>
  <si>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</si>
  <si>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</si>
  <si>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</si>
  <si>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</si>
  <si>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</si>
  <si>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</si>
  <si>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</si>
  <si>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</si>
  <si>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</si>
  <si>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</si>
  <si>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</si>
  <si>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</si>
  <si>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</si>
  <si>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</si>
  <si>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</si>
  <si>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</si>
  <si>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</si>
  <si>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</si>
  <si>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</si>
  <si>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</si>
  <si>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</si>
  <si>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</si>
  <si>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</si>
  <si>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</si>
  <si>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</si>
  <si>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</si>
  <si>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</si>
  <si>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</si>
  <si>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</si>
  <si>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</si>
  <si>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</si>
  <si>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</si>
  <si>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</si>
  <si>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</si>
  <si>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</si>
  <si>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</si>
  <si>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</si>
  <si>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</si>
  <si>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</si>
  <si>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</si>
  <si>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</si>
  <si>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</si>
  <si>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</si>
  <si>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</si>
  <si>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</si>
  <si>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</si>
  <si>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</si>
  <si>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</si>
  <si>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</si>
  <si>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</si>
  <si>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</si>
  <si>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</si>
  <si>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</si>
  <si>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</si>
  <si>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</si>
  <si>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</si>
  <si>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</si>
  <si>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</si>
  <si>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</si>
  <si>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</si>
  <si>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</si>
  <si>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</si>
  <si>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</si>
  <si>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</si>
  <si>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</si>
  <si>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</si>
  <si>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</si>
  <si>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</si>
  <si>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</si>
  <si>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</si>
  <si>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</si>
  <si>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</si>
  <si>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</si>
  <si>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</si>
  <si>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</si>
  <si>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</si>
  <si>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</si>
  <si>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</si>
  <si>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</si>
  <si>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</si>
  <si>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</si>
  <si>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</si>
  <si>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</si>
  <si>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</si>
  <si>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</si>
  <si>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</si>
  <si>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</si>
  <si>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</si>
  <si>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</si>
  <si>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</si>
  <si>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</si>
  <si>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</si>
  <si>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</si>
  <si>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</si>
  <si>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</si>
  <si>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</si>
  <si>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</si>
  <si>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</si>
  <si>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</si>
  <si>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</si>
  <si>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</si>
  <si>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</si>
  <si>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</si>
  <si>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</si>
  <si>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</si>
  <si>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</si>
  <si>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</si>
  <si>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</si>
  <si>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</si>
  <si>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</si>
  <si>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</si>
  <si>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</si>
  <si>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</si>
  <si>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</si>
  <si>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</si>
  <si>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</si>
  <si>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</si>
  <si>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</si>
  <si>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</si>
  <si>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</si>
  <si>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</si>
  <si>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</si>
  <si>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</si>
  <si>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</si>
  <si>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</si>
  <si>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</si>
  <si>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</si>
  <si>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</si>
  <si>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</si>
  <si>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</si>
  <si>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</si>
  <si>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</si>
  <si>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</si>
  <si>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</si>
  <si>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</si>
  <si>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</si>
  <si>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</si>
  <si>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</si>
  <si>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</si>
  <si>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</si>
  <si>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</si>
  <si>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</si>
  <si>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</si>
  <si>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</si>
  <si>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</si>
  <si>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</si>
  <si>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</si>
  <si>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</si>
  <si>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</si>
  <si>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</si>
  <si>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</si>
  <si>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</si>
  <si>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</si>
  <si>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</si>
  <si>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</si>
  <si>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</si>
  <si>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</si>
  <si>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</si>
  <si>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</si>
  <si>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</si>
  <si>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</si>
  <si>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</si>
  <si>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</si>
  <si>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</si>
  <si>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</si>
  <si>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</si>
  <si>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</si>
  <si>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</si>
  <si>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</si>
  <si>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</si>
  <si>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</si>
  <si>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</si>
  <si>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</si>
  <si>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</si>
  <si>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</si>
  <si>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</si>
  <si>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</si>
  <si>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</si>
  <si>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</si>
  <si>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</si>
  <si>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</si>
  <si>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</si>
  <si>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</si>
  <si>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</si>
  <si>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</si>
  <si>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</si>
  <si>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</si>
  <si>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</si>
  <si>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</si>
  <si>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</si>
  <si>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</si>
  <si>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</si>
  <si>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</si>
  <si>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</si>
  <si>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</si>
  <si>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</si>
  <si>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</si>
  <si>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</si>
  <si>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</si>
  <si>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</si>
  <si>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</si>
  <si>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</si>
  <si>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</si>
  <si>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</si>
  <si>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</si>
  <si>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</si>
  <si>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</si>
  <si>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</si>
  <si>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</si>
  <si>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</si>
  <si>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</si>
  <si>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</si>
  <si>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</si>
  <si>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</si>
  <si>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</si>
  <si>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</si>
  <si>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</si>
  <si>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</si>
  <si>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</si>
  <si>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</si>
  <si>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</si>
  <si>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</si>
  <si>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</si>
  <si>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</si>
  <si>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</si>
  <si>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</si>
  <si>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</si>
  <si>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</si>
  <si>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</si>
  <si>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</si>
  <si>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</si>
  <si>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</si>
  <si>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</si>
  <si>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</si>
  <si>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</si>
  <si>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</si>
  <si>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</si>
  <si>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</si>
  <si>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</si>
  <si>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</si>
  <si>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</si>
  <si>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</si>
  <si>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</si>
  <si>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</si>
  <si>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</si>
  <si>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</si>
  <si>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</si>
  <si>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</si>
  <si>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</si>
  <si>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</si>
  <si>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</si>
  <si>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</si>
  <si>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</si>
  <si>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</si>
  <si>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</si>
  <si>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</si>
  <si>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</si>
  <si>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</si>
  <si>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</si>
  <si>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</si>
  <si>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</si>
  <si>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</si>
  <si>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</si>
  <si>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</si>
  <si>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</si>
  <si>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</si>
  <si>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</si>
  <si>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</si>
  <si>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</si>
  <si>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</si>
  <si>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</si>
  <si>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</si>
  <si>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</si>
  <si>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</si>
  <si>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</si>
  <si>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</si>
  <si>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</si>
  <si>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</si>
  <si>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</si>
  <si>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</si>
  <si>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</si>
  <si>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</si>
  <si>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</si>
  <si>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</si>
  <si>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</si>
  <si>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</si>
  <si>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</si>
  <si>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</si>
  <si>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</si>
  <si>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</si>
  <si>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</si>
  <si>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</si>
  <si>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</si>
  <si>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</si>
  <si>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</si>
  <si>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</si>
  <si>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</si>
  <si>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</si>
  <si>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</si>
  <si>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</si>
  <si>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</si>
  <si>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</si>
  <si>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</si>
  <si>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</si>
  <si>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</si>
  <si>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</si>
  <si>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</si>
  <si>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</si>
  <si>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</si>
  <si>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</si>
  <si>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</si>
  <si>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</si>
  <si>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</si>
  <si>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</si>
  <si>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</si>
  <si>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</si>
  <si>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</si>
  <si>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</si>
  <si>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</si>
  <si>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</si>
  <si>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</si>
  <si>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</si>
  <si>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</si>
  <si>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</si>
  <si>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</si>
  <si>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</si>
  <si>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</si>
  <si>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</si>
  <si>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</si>
  <si>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</si>
  <si>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</si>
  <si>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</si>
  <si>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</si>
  <si>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</si>
  <si>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</si>
  <si>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</si>
  <si>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</si>
  <si>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</si>
  <si>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</si>
  <si>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</si>
  <si>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</si>
  <si>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</si>
  <si>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</si>
  <si>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</si>
  <si>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</si>
  <si>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</si>
  <si>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</si>
  <si>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</si>
  <si>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</si>
  <si>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</si>
  <si>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</si>
  <si>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</si>
  <si>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</si>
  <si>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</si>
  <si>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</si>
  <si>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</si>
  <si>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</si>
  <si>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</si>
  <si>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</si>
  <si>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</si>
  <si>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</si>
  <si>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</si>
  <si>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</si>
  <si>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</si>
  <si>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</si>
  <si>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</si>
  <si>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</si>
  <si>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</si>
  <si>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</si>
  <si>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</si>
  <si>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</si>
  <si>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</si>
  <si>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</si>
  <si>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</si>
  <si>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</si>
  <si>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</si>
  <si>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</si>
  <si>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</si>
  <si>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</si>
  <si>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</si>
  <si>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</si>
  <si>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</si>
  <si>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</si>
  <si>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</si>
  <si>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</si>
  <si>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</si>
  <si>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</si>
  <si>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</si>
  <si>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</si>
  <si>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</si>
  <si>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</si>
  <si>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</si>
  <si>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</si>
  <si>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</si>
  <si>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</si>
  <si>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</si>
  <si>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</si>
  <si>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</si>
  <si>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</si>
  <si>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</si>
  <si>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</si>
  <si>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</si>
  <si>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</si>
  <si>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</si>
  <si>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</si>
  <si>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</si>
  <si>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</si>
  <si>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</si>
  <si>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</si>
  <si>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</si>
  <si>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</si>
  <si>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</si>
  <si>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</si>
  <si>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</si>
  <si>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</si>
  <si>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</si>
  <si>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</si>
  <si>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</si>
  <si>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</si>
  <si>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</si>
  <si>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</si>
  <si>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</si>
  <si>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</si>
  <si>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</si>
  <si>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</si>
  <si>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</si>
  <si>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</si>
  <si>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</si>
  <si>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</si>
  <si>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</si>
  <si>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</si>
  <si>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</si>
  <si>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</si>
  <si>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</si>
  <si>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</si>
  <si>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</si>
  <si>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</si>
  <si>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</si>
  <si>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</si>
  <si>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</si>
  <si>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</si>
  <si>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</si>
  <si>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</si>
  <si>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</si>
  <si>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</si>
  <si>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</si>
  <si>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</si>
  <si>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</si>
  <si>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</si>
  <si>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</si>
  <si>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</si>
  <si>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</si>
  <si>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</si>
  <si>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</si>
  <si>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</si>
  <si>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</si>
  <si>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</si>
  <si>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</si>
  <si>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</si>
  <si>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</si>
  <si>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</si>
  <si>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</si>
  <si>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</si>
  <si>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</si>
  <si>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</si>
  <si>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</si>
  <si>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</si>
  <si>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</si>
  <si>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</si>
  <si>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</si>
  <si>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</si>
  <si>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</si>
  <si>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</si>
  <si>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</si>
  <si>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</si>
  <si>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</si>
  <si>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</si>
  <si>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</si>
  <si>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</si>
  <si>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</si>
  <si>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</si>
  <si>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</si>
  <si>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</si>
  <si>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</si>
  <si>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</si>
  <si>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</si>
  <si>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</si>
  <si>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</si>
  <si>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</si>
  <si>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</si>
  <si>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</si>
  <si>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</si>
  <si>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</si>
  <si>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</si>
  <si>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</si>
  <si>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</si>
  <si>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</si>
  <si>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</si>
  <si>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</si>
  <si>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</si>
  <si>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</si>
  <si>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</si>
  <si>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</si>
  <si>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</si>
  <si>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</si>
  <si>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</si>
  <si>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</si>
  <si>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</si>
  <si>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</si>
  <si>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</si>
  <si>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</si>
  <si>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</si>
  <si>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</si>
  <si>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</si>
  <si>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</si>
  <si>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</si>
  <si>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</si>
  <si>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</si>
  <si>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</si>
  <si>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</si>
  <si>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</si>
  <si>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</si>
  <si>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</si>
  <si>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</si>
  <si>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</si>
  <si>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</si>
  <si>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</si>
  <si>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</si>
  <si>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</si>
  <si>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</si>
  <si>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</si>
  <si>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</si>
  <si>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</si>
  <si>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</si>
  <si>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</si>
  <si>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</si>
  <si>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</si>
  <si>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</si>
  <si>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</si>
  <si>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</si>
  <si>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</si>
  <si>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</si>
  <si>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</si>
  <si>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</si>
  <si>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</si>
  <si>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</si>
  <si>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</si>
  <si>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</si>
  <si>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</si>
  <si>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</si>
  <si>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</si>
  <si>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</si>
  <si>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</si>
  <si>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</si>
  <si>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</si>
  <si>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</si>
  <si>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</si>
  <si>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</si>
  <si>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</si>
  <si>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</si>
  <si>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</si>
  <si>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</si>
  <si>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</si>
  <si>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</si>
  <si>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</si>
  <si>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</si>
  <si>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</si>
  <si>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</si>
  <si>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</si>
  <si>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</si>
  <si>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</si>
  <si>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</si>
  <si>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</si>
  <si>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</si>
  <si>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</si>
  <si>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</si>
  <si>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</si>
  <si>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</si>
  <si>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</si>
  <si>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</si>
  <si>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</si>
  <si>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</si>
  <si>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</si>
  <si>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</si>
  <si>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</si>
  <si>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</si>
  <si>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</si>
  <si>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</si>
  <si>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</si>
  <si>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</si>
  <si>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</si>
  <si>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</si>
  <si>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</si>
  <si>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</si>
  <si>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</si>
  <si>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</si>
  <si>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</si>
  <si>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</si>
  <si>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</si>
  <si>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</si>
  <si>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</si>
  <si>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</si>
  <si>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</si>
  <si>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</si>
  <si>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</si>
  <si>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</si>
  <si>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</si>
  <si>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</si>
  <si>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</si>
  <si>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</si>
  <si>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</si>
  <si>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</si>
  <si>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</si>
  <si>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</si>
  <si>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</si>
  <si>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</si>
  <si>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</si>
  <si>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</si>
  <si>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</si>
  <si>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</si>
  <si>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</si>
  <si>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</si>
  <si>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</si>
  <si>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</si>
  <si>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</si>
  <si>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</si>
  <si>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</si>
  <si>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</si>
  <si>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</si>
  <si>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</si>
  <si>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</si>
  <si>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</si>
  <si>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</si>
  <si>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</si>
  <si>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</si>
  <si>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</si>
  <si>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</si>
  <si>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</si>
  <si>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</si>
  <si>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</si>
  <si>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</si>
  <si>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</si>
  <si>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</si>
  <si>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</si>
  <si>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</si>
  <si>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</si>
  <si>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</si>
  <si>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</si>
  <si>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</si>
  <si>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</si>
  <si>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</si>
  <si>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</si>
  <si>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</si>
  <si>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</si>
  <si>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</si>
  <si>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</si>
  <si>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</si>
  <si>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</si>
  <si>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</si>
  <si>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</si>
  <si>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</si>
  <si>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</si>
  <si>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</si>
  <si>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</si>
  <si>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</si>
  <si>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</si>
  <si>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</si>
  <si>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</si>
  <si>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</si>
  <si>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</si>
  <si>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</si>
  <si>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</si>
  <si>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</si>
  <si>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</si>
  <si>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</si>
  <si>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</si>
  <si>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</si>
  <si>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</si>
  <si>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</si>
  <si>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</si>
  <si>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</si>
  <si>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</si>
  <si>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</si>
  <si>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</si>
  <si>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</si>
  <si>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</si>
  <si>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</si>
  <si>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</si>
  <si>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</si>
  <si>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</si>
  <si>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</si>
  <si>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</si>
  <si>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</si>
  <si>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</si>
  <si>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</si>
  <si>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</si>
  <si>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</si>
  <si>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</si>
  <si>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</si>
  <si>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</si>
  <si>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</si>
  <si>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</si>
  <si>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</si>
  <si>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</si>
  <si>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</si>
  <si>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</si>
  <si>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</si>
  <si>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</si>
  <si>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</si>
  <si>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</si>
  <si>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</si>
  <si>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</si>
  <si>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</si>
  <si>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</si>
  <si>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</si>
  <si>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</si>
  <si>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</si>
  <si>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</si>
  <si>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</si>
  <si>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</si>
  <si>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</si>
  <si>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</si>
  <si>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</si>
  <si>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</si>
  <si>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</si>
  <si>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</si>
  <si>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</si>
  <si>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</si>
  <si>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</si>
  <si>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</si>
  <si>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</si>
  <si>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</si>
  <si>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</si>
  <si>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</si>
  <si>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</si>
  <si>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</si>
  <si>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</si>
  <si>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</si>
  <si>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</si>
  <si>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</si>
  <si>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</si>
  <si>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</si>
  <si>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</si>
  <si>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</si>
  <si>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</si>
  <si>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</si>
  <si>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</si>
  <si>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</si>
  <si>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</si>
  <si>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</si>
  <si>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</si>
  <si>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</si>
  <si>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</si>
  <si>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</si>
  <si>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</si>
  <si>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</si>
  <si>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</si>
  <si>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</si>
  <si>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</si>
  <si>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</si>
  <si>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</si>
  <si>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</si>
  <si>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</si>
  <si>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</si>
  <si>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</si>
  <si>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</si>
  <si>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</si>
  <si>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</si>
  <si>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</si>
  <si>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</si>
  <si>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</si>
  <si>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</si>
  <si>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</si>
  <si>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</si>
  <si>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</si>
  <si>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</si>
  <si>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</si>
  <si>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</si>
  <si>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</si>
  <si>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</si>
  <si>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</si>
  <si>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</si>
  <si>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</si>
  <si>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</si>
  <si>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</si>
  <si>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</si>
  <si>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</si>
  <si>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</si>
  <si>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</si>
  <si>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</si>
  <si>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</si>
  <si>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</si>
  <si>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</si>
  <si>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</si>
  <si>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</si>
  <si>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</si>
  <si>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</si>
  <si>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</si>
  <si>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</si>
  <si>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</si>
  <si>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</si>
  <si>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</si>
  <si>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</si>
  <si>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</si>
  <si>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</si>
  <si>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</si>
  <si>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</si>
  <si>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</si>
  <si>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</si>
  <si>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</si>
  <si>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</si>
  <si>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</si>
  <si>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</si>
  <si>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</si>
  <si>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</si>
  <si>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</si>
  <si>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</si>
  <si>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</si>
  <si>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</si>
  <si>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</si>
  <si>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</si>
  <si>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</si>
  <si>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</si>
  <si>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</si>
  <si>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</si>
  <si>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</si>
  <si>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</si>
  <si>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</si>
  <si>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</si>
  <si>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</si>
  <si>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</si>
  <si>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</si>
  <si>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</si>
  <si>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</si>
  <si>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</si>
  <si>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</si>
  <si>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</si>
  <si>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</si>
  <si>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</si>
  <si>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</si>
  <si>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</si>
  <si>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</si>
  <si>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</si>
  <si>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</si>
  <si>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</si>
  <si>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</si>
  <si>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</si>
  <si>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</si>
  <si>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</si>
  <si>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</si>
  <si>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</si>
  <si>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</si>
  <si>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</si>
  <si>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</si>
  <si>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</si>
  <si>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</si>
  <si>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</si>
  <si>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</si>
  <si>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</si>
  <si>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</si>
  <si>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</si>
  <si>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</si>
  <si>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</si>
  <si>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</si>
  <si>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</si>
  <si>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</si>
  <si>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</si>
  <si>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</si>
  <si>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</si>
  <si>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</si>
  <si>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</si>
  <si>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</si>
  <si>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</si>
  <si>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</si>
  <si>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</si>
  <si>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</si>
  <si>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</si>
  <si>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</si>
  <si>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</si>
  <si>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</si>
  <si>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</si>
  <si>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</si>
  <si>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</si>
  <si>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</si>
  <si>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</si>
  <si>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</si>
  <si>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</si>
  <si>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</si>
  <si>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</si>
  <si>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</si>
  <si>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</si>
  <si>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</si>
  <si>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</si>
  <si>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</si>
  <si>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</si>
  <si>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</si>
  <si>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</si>
  <si>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</si>
  <si>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</si>
  <si>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</si>
  <si>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</si>
  <si>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</si>
  <si>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</si>
  <si>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</si>
  <si>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</si>
  <si>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</si>
  <si>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</si>
  <si>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</si>
  <si>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</si>
  <si>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</si>
  <si>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</si>
  <si>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</si>
  <si>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</si>
  <si>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</si>
  <si>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</si>
  <si>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</si>
  <si>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</si>
  <si>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</si>
  <si>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</si>
  <si>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</si>
  <si>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</si>
  <si>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</si>
  <si>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</si>
  <si>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</si>
  <si>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</si>
  <si>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</si>
  <si>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</si>
  <si>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</si>
  <si>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</si>
  <si>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</si>
  <si>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</si>
  <si>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</si>
  <si>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</si>
  <si>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</si>
  <si>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</si>
  <si>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</si>
  <si>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</si>
  <si>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</si>
  <si>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</si>
  <si>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</si>
  <si>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</si>
  <si>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</si>
  <si>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</si>
  <si>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</si>
  <si>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</si>
  <si>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</si>
  <si>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</si>
  <si>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</si>
  <si>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</si>
  <si>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</si>
  <si>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</si>
  <si>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</si>
  <si>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</si>
  <si>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</si>
  <si>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</si>
  <si>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</si>
  <si>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</si>
  <si>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</si>
  <si>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</si>
  <si>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</si>
  <si>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</si>
  <si>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</si>
  <si>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</si>
  <si>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</si>
  <si>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</si>
  <si>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</si>
  <si>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</si>
  <si>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</si>
  <si>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</si>
  <si>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</si>
  <si>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</si>
  <si>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</si>
  <si>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</si>
  <si>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</si>
  <si>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</si>
  <si>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</si>
  <si>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</si>
  <si>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</si>
  <si>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</si>
  <si>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</si>
  <si>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</si>
  <si>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</si>
  <si>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</si>
  <si>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</si>
  <si>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</si>
  <si>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</si>
  <si>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</si>
  <si>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</si>
  <si>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</si>
  <si>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</si>
  <si>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</si>
  <si>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</si>
  <si>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</si>
  <si>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</si>
  <si>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</si>
  <si>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</si>
  <si>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</si>
  <si>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</si>
  <si>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</si>
  <si>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</si>
  <si>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</si>
  <si>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</si>
  <si>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</si>
  <si>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</si>
  <si>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</si>
  <si>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</si>
  <si>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</si>
  <si>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</si>
  <si>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</si>
  <si>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</si>
  <si>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</si>
  <si>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</si>
  <si>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</si>
  <si>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</si>
  <si>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</si>
  <si>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</si>
  <si>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</si>
  <si>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</si>
  <si>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</si>
  <si>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</si>
  <si>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</si>
  <si>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</si>
  <si>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</si>
  <si>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</si>
  <si>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</si>
  <si>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</si>
  <si>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</si>
  <si>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</si>
  <si>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</si>
  <si>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</si>
  <si>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</si>
  <si>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</si>
  <si>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</si>
  <si>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</si>
  <si>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</si>
  <si>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</si>
  <si>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</si>
  <si>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</si>
  <si>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</si>
  <si>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</si>
  <si>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</si>
  <si>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</si>
  <si>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</si>
  <si>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</si>
  <si>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</si>
  <si>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</si>
  <si>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</si>
  <si>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</si>
  <si>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</si>
  <si>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</si>
  <si>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</si>
  <si>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</si>
  <si>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</si>
  <si>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</si>
  <si>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</si>
  <si>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</si>
  <si>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</si>
  <si>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</si>
  <si>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</si>
  <si>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</si>
  <si>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</si>
  <si>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</si>
  <si>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</si>
  <si>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</si>
  <si>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</si>
  <si>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</si>
  <si>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</si>
  <si>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</si>
  <si>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</si>
  <si>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</si>
  <si>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</si>
  <si>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</si>
  <si>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</si>
  <si>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</si>
  <si>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</si>
  <si>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</si>
  <si>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</si>
  <si>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</si>
  <si>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</si>
  <si>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</si>
  <si>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</si>
  <si>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</si>
  <si>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</si>
  <si>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</si>
  <si>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</si>
  <si>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</si>
  <si>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</si>
  <si>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</si>
  <si>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</si>
  <si>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</si>
  <si>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</si>
  <si>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</si>
  <si>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</si>
  <si>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</si>
  <si>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</si>
  <si>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</si>
  <si>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</si>
  <si>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</si>
  <si>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</si>
  <si>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</si>
  <si>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</si>
  <si>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</si>
  <si>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</si>
  <si>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</si>
  <si>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</si>
  <si>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</si>
  <si>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</si>
  <si>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</si>
  <si>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</si>
  <si>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</si>
  <si>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</si>
  <si>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</si>
  <si>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</si>
  <si>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</si>
  <si>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</si>
  <si>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</si>
  <si>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</si>
  <si>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</si>
  <si>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</si>
  <si>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</si>
  <si>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</si>
  <si>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</si>
  <si>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</si>
  <si>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</si>
  <si>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</si>
  <si>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</si>
  <si>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</si>
  <si>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</si>
  <si>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</si>
  <si>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</si>
  <si>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</si>
  <si>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</si>
  <si>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</si>
  <si>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</si>
  <si>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</si>
  <si>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</si>
  <si>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</si>
  <si>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</si>
  <si>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</si>
  <si>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</si>
  <si>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</si>
  <si>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</si>
  <si>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</si>
  <si>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</si>
  <si>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</si>
  <si>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</si>
  <si>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</si>
  <si>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</si>
  <si>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</si>
  <si>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</si>
  <si>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</si>
  <si>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</si>
  <si>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</si>
  <si>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</si>
  <si>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</si>
  <si>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</si>
  <si>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</si>
  <si>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</si>
  <si>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</si>
  <si>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</si>
  <si>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</si>
  <si>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</si>
  <si>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</si>
  <si>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</si>
  <si>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</si>
  <si>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</si>
  <si>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</si>
  <si>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</si>
  <si>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</si>
  <si>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</si>
  <si>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</si>
  <si>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</si>
  <si>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</si>
  <si>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</si>
  <si>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</si>
  <si>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</si>
  <si>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</si>
  <si>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</si>
  <si>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</si>
  <si>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</si>
  <si>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</si>
  <si>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</si>
  <si>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</si>
  <si>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</si>
  <si>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</si>
  <si>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</si>
  <si>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</si>
  <si>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</si>
  <si>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</si>
  <si>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</si>
  <si>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</si>
  <si>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</si>
  <si>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</si>
  <si>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</si>
  <si>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</si>
  <si>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</si>
  <si>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</si>
  <si>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</si>
  <si>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</si>
  <si>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</si>
  <si>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</si>
  <si>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</si>
  <si>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</si>
  <si>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</si>
  <si>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</si>
  <si>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</si>
  <si>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</si>
  <si>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</si>
  <si>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</si>
  <si>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</si>
  <si>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</si>
  <si>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</si>
  <si>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</si>
  <si>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</si>
  <si>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</si>
  <si>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</si>
  <si>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</si>
  <si>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</si>
  <si>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</si>
  <si>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</si>
  <si>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</si>
  <si>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</si>
  <si>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</si>
  <si>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</si>
  <si>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</si>
  <si>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</si>
  <si>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</si>
  <si>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</si>
  <si>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</si>
  <si>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</si>
  <si>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</si>
  <si>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</si>
  <si>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</si>
  <si>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</si>
  <si>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</si>
  <si>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</si>
  <si>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</si>
  <si>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</si>
  <si>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</si>
  <si>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</si>
  <si>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</si>
  <si>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</si>
  <si>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</si>
  <si>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</si>
  <si>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</si>
  <si>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</si>
  <si>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</si>
  <si>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</si>
  <si>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</si>
  <si>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</si>
  <si>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</si>
  <si>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</si>
  <si>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</si>
  <si>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</si>
  <si>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</si>
  <si>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</si>
  <si>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</si>
  <si>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</si>
  <si>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</si>
  <si>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</si>
  <si>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</si>
  <si>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</si>
  <si>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</si>
  <si>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</si>
  <si>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</si>
  <si>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</si>
  <si>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</si>
  <si>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</si>
  <si>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</si>
  <si>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</si>
  <si>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</si>
  <si>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</si>
  <si>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</si>
  <si>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</si>
  <si>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</si>
  <si>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</si>
  <si>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</si>
  <si>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</si>
  <si>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</si>
  <si>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</si>
  <si>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</si>
  <si>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</si>
  <si>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</si>
  <si>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</si>
  <si>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</si>
  <si>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</si>
  <si>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</si>
  <si>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</si>
  <si>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</si>
  <si>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</si>
  <si>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</si>
  <si>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</si>
  <si>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</si>
  <si>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</si>
  <si>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</si>
  <si>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</si>
  <si>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</si>
  <si>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</si>
  <si>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</si>
  <si>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</si>
  <si>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</si>
  <si>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</si>
  <si>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</si>
  <si>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</si>
  <si>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</si>
  <si>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</si>
  <si>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</si>
  <si>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</si>
  <si>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</si>
  <si>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</si>
  <si>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</si>
  <si>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</si>
  <si>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</si>
  <si>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</si>
  <si>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</si>
  <si>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</si>
  <si>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</si>
  <si>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</si>
  <si>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</si>
  <si>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</si>
  <si>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</si>
  <si>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</si>
  <si>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</si>
  <si>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</si>
  <si>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</si>
  <si>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</si>
  <si>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</si>
  <si>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</si>
  <si>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</si>
  <si>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</si>
  <si>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</si>
  <si>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</si>
  <si>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</si>
  <si>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</si>
  <si>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</si>
  <si>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</si>
  <si>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</si>
  <si>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</si>
  <si>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</si>
  <si>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</si>
  <si>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</si>
  <si>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</si>
  <si>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</si>
  <si>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</si>
  <si>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</si>
  <si>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</si>
  <si>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</si>
  <si>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</si>
  <si>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</si>
  <si>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</si>
  <si>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</si>
  <si>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</si>
  <si>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</si>
  <si>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</si>
  <si>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</si>
  <si>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</si>
  <si>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</si>
  <si>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</si>
  <si>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</si>
  <si>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</si>
  <si>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</si>
  <si>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</si>
  <si>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</si>
  <si>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</si>
  <si>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</si>
  <si>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</si>
  <si>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</si>
  <si>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</si>
  <si>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</si>
  <si>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</si>
  <si>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</si>
  <si>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</si>
  <si>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</si>
  <si>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</si>
  <si>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</si>
  <si>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</si>
  <si>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</si>
  <si>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</si>
  <si>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</si>
  <si>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</si>
  <si>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</si>
  <si>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</si>
  <si>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</si>
  <si>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</si>
  <si>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</si>
  <si>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</si>
  <si>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</si>
  <si>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</si>
  <si>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</si>
  <si>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</si>
  <si>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</si>
  <si>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</si>
  <si>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</si>
  <si>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</si>
  <si>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</si>
  <si>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</si>
  <si>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</si>
  <si>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</si>
  <si>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</si>
  <si>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</si>
  <si>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</si>
  <si>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</si>
  <si>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</si>
  <si>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</si>
  <si>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</si>
  <si>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</si>
  <si>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</si>
  <si>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</si>
  <si>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</si>
  <si>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</si>
  <si>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</si>
  <si>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</si>
  <si>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</si>
  <si>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</si>
  <si>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</si>
  <si>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</si>
  <si>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</si>
  <si>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</si>
  <si>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</si>
  <si>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</si>
  <si>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</si>
  <si>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</si>
  <si>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</si>
  <si>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</si>
  <si>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</si>
  <si>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</si>
  <si>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</si>
  <si>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</si>
  <si>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</si>
  <si>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</si>
  <si>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</si>
  <si>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</si>
  <si>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</si>
  <si>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</si>
  <si>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</si>
  <si>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</si>
  <si>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</si>
  <si>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</si>
  <si>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</si>
  <si>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</si>
  <si>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</si>
  <si>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</si>
  <si>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</si>
  <si>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</si>
  <si>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</si>
  <si>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</si>
  <si>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</si>
  <si>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</si>
  <si>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</si>
  <si>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</si>
  <si>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</si>
  <si>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</si>
  <si>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</si>
  <si>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</si>
  <si>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</si>
  <si>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</si>
  <si>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</si>
  <si>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</si>
  <si>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</si>
  <si>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</si>
  <si>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</si>
  <si>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</si>
  <si>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</si>
  <si>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</si>
  <si>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</si>
  <si>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</si>
  <si>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</si>
  <si>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</si>
  <si>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</si>
  <si>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</si>
  <si>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</si>
  <si>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</si>
  <si>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</si>
  <si>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</si>
  <si>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</si>
  <si>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</si>
  <si>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</si>
  <si>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</si>
  <si>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</si>
  <si>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</si>
  <si>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</si>
  <si>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</si>
  <si>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</si>
  <si>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</si>
  <si>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</si>
  <si>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</si>
  <si>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</si>
  <si>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</si>
  <si>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</si>
  <si>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</si>
  <si>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</si>
  <si>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</si>
  <si>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</si>
  <si>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</si>
  <si>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</si>
  <si>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</si>
  <si>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</si>
  <si>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</si>
  <si>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</si>
  <si>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</si>
  <si>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</si>
  <si>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</si>
  <si>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</si>
  <si>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</si>
  <si>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</si>
  <si>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</si>
  <si>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</si>
  <si>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</si>
  <si>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</si>
  <si>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</si>
  <si>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</si>
  <si>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</si>
  <si>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</si>
  <si>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</si>
  <si>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</si>
  <si>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</si>
  <si>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</si>
  <si>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</si>
  <si>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</si>
  <si>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</si>
  <si>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</si>
  <si>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</si>
  <si>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</si>
  <si>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</si>
  <si>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</si>
  <si>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</si>
  <si>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</si>
  <si>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</si>
  <si>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</si>
  <si>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</si>
  <si>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</si>
  <si>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</si>
  <si>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</si>
  <si>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</si>
  <si>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</si>
  <si>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</si>
  <si>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</si>
  <si>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</si>
  <si>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</si>
  <si>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</si>
  <si>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</si>
  <si>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</si>
  <si>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</si>
  <si>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</si>
  <si>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</si>
  <si>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</si>
  <si>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</si>
  <si>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</si>
  <si>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</si>
  <si>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</si>
  <si>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</si>
  <si>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</si>
  <si>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</si>
  <si>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</si>
  <si>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</si>
  <si>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</si>
  <si>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</si>
  <si>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</si>
  <si>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</si>
  <si>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</si>
  <si>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</si>
  <si>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</si>
  <si>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</si>
  <si>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</si>
  <si>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</si>
  <si>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</si>
  <si>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</si>
  <si>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</si>
  <si>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</si>
  <si>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</si>
  <si>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</si>
  <si>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</si>
  <si>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</si>
  <si>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</si>
  <si>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</si>
  <si>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</si>
  <si>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</si>
  <si>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</si>
  <si>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</si>
  <si>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</si>
  <si>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</si>
  <si>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</si>
  <si>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</si>
  <si>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</si>
  <si>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</si>
  <si>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</si>
  <si>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</si>
  <si>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</si>
  <si>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</si>
  <si>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</si>
  <si>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</si>
  <si>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</si>
  <si>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</si>
  <si>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</si>
  <si>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</si>
  <si>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</si>
  <si>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</si>
  <si>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</si>
  <si>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</si>
  <si>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</si>
  <si>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</si>
  <si>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</si>
  <si>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</si>
  <si>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</si>
  <si>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</si>
  <si>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</si>
  <si>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</si>
  <si>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</si>
  <si>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</si>
  <si>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</si>
  <si>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</si>
  <si>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</si>
  <si>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</si>
  <si>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</si>
  <si>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</si>
  <si>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</si>
  <si>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</si>
  <si>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</si>
  <si>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</si>
  <si>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</si>
  <si>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</si>
  <si>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</si>
  <si>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</si>
  <si>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</si>
  <si>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</si>
  <si>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</si>
  <si>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</si>
  <si>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</si>
  <si>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</si>
  <si>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</si>
  <si>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</si>
  <si>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</si>
  <si>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</si>
  <si>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</si>
  <si>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</si>
  <si>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</si>
  <si>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</si>
  <si>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</si>
  <si>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</si>
  <si>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</si>
  <si>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</si>
  <si>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</si>
  <si>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</si>
  <si>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</si>
  <si>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</si>
  <si>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</si>
  <si>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</si>
  <si>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</si>
  <si>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</si>
  <si>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</si>
  <si>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</si>
  <si>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</si>
  <si>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</si>
  <si>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</si>
  <si>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</si>
  <si>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</si>
  <si>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</si>
  <si>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</si>
  <si>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</si>
  <si>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</si>
  <si>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</si>
  <si>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</si>
  <si>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</si>
  <si>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</si>
  <si>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</si>
  <si>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</si>
  <si>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</si>
  <si>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</si>
  <si>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</si>
  <si>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</si>
  <si>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</si>
  <si>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</si>
  <si>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</si>
  <si>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</si>
  <si>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</si>
  <si>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</si>
  <si>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</si>
  <si>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</si>
  <si>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</si>
  <si>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</si>
  <si>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</si>
  <si>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</si>
  <si>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</si>
  <si>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</si>
  <si>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</si>
  <si>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</si>
  <si>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</si>
  <si>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</si>
  <si>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</si>
  <si>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</si>
  <si>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</si>
  <si>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</si>
  <si>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</si>
  <si>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</si>
  <si>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</si>
  <si>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</si>
  <si>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</si>
  <si>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</si>
  <si>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</si>
  <si>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</si>
  <si>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</si>
  <si>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</si>
  <si>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</si>
  <si>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</si>
  <si>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</si>
  <si>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</si>
  <si>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</si>
  <si>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</si>
  <si>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</si>
  <si>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</si>
  <si>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</si>
  <si>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</si>
  <si>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</si>
  <si>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</si>
  <si>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</si>
  <si>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</si>
  <si>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</si>
  <si>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</si>
  <si>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</si>
  <si>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</si>
  <si>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</si>
  <si>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</si>
  <si>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</si>
  <si>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</si>
  <si>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</si>
  <si>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</si>
  <si>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</si>
  <si>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</si>
  <si>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</si>
  <si>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</si>
  <si>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</si>
  <si>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</si>
  <si>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</si>
  <si>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</si>
  <si>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</si>
  <si>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</si>
  <si>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</si>
  <si>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</si>
  <si>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</si>
  <si>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</si>
  <si>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</si>
  <si>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</si>
  <si>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</si>
  <si>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</si>
  <si>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</si>
  <si>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</si>
  <si>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</si>
  <si>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</si>
  <si>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</si>
  <si>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</si>
  <si>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</si>
  <si>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</si>
  <si>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</si>
  <si>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</si>
  <si>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</si>
  <si>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</si>
  <si>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</si>
  <si>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</si>
  <si>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</si>
  <si>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</si>
  <si>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</si>
  <si>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</si>
  <si>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</si>
  <si>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</si>
  <si>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</si>
  <si>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</si>
  <si>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</si>
  <si>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</si>
  <si>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</si>
  <si>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</si>
  <si>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</si>
  <si>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</si>
  <si>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</si>
  <si>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</si>
  <si>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</si>
  <si>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</si>
  <si>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</si>
  <si>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</si>
  <si>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</si>
  <si>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</si>
  <si>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</si>
  <si>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</si>
  <si>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</si>
  <si>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</si>
  <si>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</si>
  <si>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</si>
  <si>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</si>
  <si>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</si>
  <si>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</si>
  <si>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</si>
  <si>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</si>
  <si>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</si>
  <si>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</si>
  <si>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</si>
  <si>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</si>
  <si>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</si>
  <si>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</si>
  <si>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</si>
  <si>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</si>
  <si>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</si>
  <si>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</si>
  <si>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</si>
  <si>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</si>
  <si>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</si>
  <si>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</si>
  <si>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</si>
  <si>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</si>
  <si>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</si>
  <si>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</si>
  <si>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</si>
  <si>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</si>
  <si>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</si>
  <si>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</si>
  <si>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</si>
  <si>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</si>
  <si>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</si>
  <si>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</si>
  <si>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</si>
  <si>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</si>
  <si>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</si>
  <si>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</si>
  <si>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</si>
  <si>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</si>
  <si>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</si>
  <si>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</si>
  <si>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</si>
  <si>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</si>
  <si>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</si>
  <si>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</si>
  <si>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</si>
  <si>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</si>
  <si>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</si>
  <si>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</si>
  <si>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</si>
  <si>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</si>
  <si>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</si>
  <si>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</si>
  <si>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</si>
  <si>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</si>
  <si>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</si>
  <si>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</si>
  <si>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</si>
  <si>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</si>
  <si>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</si>
  <si>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</si>
  <si>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</si>
  <si>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</si>
  <si>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</si>
  <si>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</si>
  <si>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</si>
  <si>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</si>
  <si>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</si>
  <si>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</si>
  <si>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</si>
  <si>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</si>
  <si>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</si>
  <si>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</si>
  <si>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</si>
  <si>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</si>
  <si>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</si>
  <si>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</si>
  <si>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</si>
  <si>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</si>
  <si>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</si>
  <si>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</si>
  <si>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</si>
  <si>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</si>
  <si>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</si>
  <si>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</si>
  <si>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</si>
  <si>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</si>
  <si>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</si>
  <si>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</si>
  <si>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</si>
  <si>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</si>
  <si>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</si>
  <si>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</si>
  <si>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</si>
  <si>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</si>
  <si>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</si>
  <si>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</si>
  <si>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</si>
  <si>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</si>
  <si>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</si>
  <si>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</si>
  <si>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</si>
  <si>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</si>
  <si>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</si>
  <si>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</si>
  <si>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</si>
  <si>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</si>
  <si>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</si>
  <si>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</si>
  <si>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</si>
  <si>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</si>
  <si>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</si>
  <si>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</si>
  <si>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</si>
  <si>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</si>
  <si>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</si>
  <si>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</si>
  <si>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</si>
  <si>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</si>
  <si>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</si>
  <si>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</si>
  <si>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</si>
  <si>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</si>
  <si>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</si>
  <si>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</si>
  <si>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</si>
  <si>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</si>
  <si>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</si>
  <si>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</si>
  <si>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</si>
  <si>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</si>
  <si>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</si>
  <si>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</si>
  <si>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</si>
  <si>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</si>
  <si>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</si>
  <si>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</si>
  <si>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</si>
  <si>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</si>
  <si>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</si>
  <si>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</si>
  <si>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</si>
  <si>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</si>
  <si>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</si>
  <si>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</si>
  <si>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</si>
  <si>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</si>
  <si>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</si>
  <si>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</si>
  <si>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</si>
  <si>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</si>
  <si>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</si>
  <si>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</si>
  <si>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</si>
  <si>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</si>
  <si>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</si>
  <si>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</si>
  <si>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</si>
  <si>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</si>
  <si>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</si>
  <si>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</si>
  <si>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</si>
  <si>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</si>
  <si>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</si>
  <si>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</si>
  <si>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</si>
  <si>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</si>
  <si>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</si>
  <si>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</si>
  <si>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</si>
  <si>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</si>
  <si>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</si>
  <si>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</si>
  <si>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</si>
  <si>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</si>
  <si>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</si>
  <si>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</si>
  <si>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</si>
  <si>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</si>
  <si>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</si>
  <si>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</si>
  <si>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</si>
  <si>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</si>
  <si>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</si>
  <si>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</si>
  <si>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</si>
  <si>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</si>
  <si>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</si>
  <si>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</si>
  <si>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</si>
  <si>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</si>
  <si>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</si>
  <si>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</si>
  <si>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</si>
  <si>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</si>
  <si>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</si>
  <si>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</si>
  <si>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</si>
  <si>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</si>
  <si>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</si>
  <si>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</si>
  <si>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</si>
  <si>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</si>
  <si>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</si>
  <si>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</si>
  <si>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</si>
  <si>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</si>
  <si>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</si>
  <si>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</si>
  <si>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</si>
  <si>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</si>
  <si>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</si>
  <si>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</si>
  <si>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</si>
  <si>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</si>
  <si>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</si>
  <si>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</si>
  <si>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</si>
  <si>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</si>
  <si>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</si>
  <si>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</si>
  <si>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</si>
  <si>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</si>
  <si>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</si>
  <si>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</si>
  <si>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</si>
  <si>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</si>
  <si>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</si>
  <si>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</si>
  <si>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</si>
  <si>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</si>
  <si>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</si>
  <si>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</si>
  <si>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</si>
  <si>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</si>
  <si>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</si>
  <si>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</si>
  <si>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</si>
  <si>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</si>
  <si>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</si>
  <si>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</si>
  <si>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</si>
  <si>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</si>
  <si>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</si>
  <si>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</si>
  <si>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</si>
  <si>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</si>
  <si>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</si>
  <si>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</si>
  <si>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</si>
  <si>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</si>
  <si>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</si>
  <si>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</si>
  <si>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</si>
  <si>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</si>
  <si>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</si>
  <si>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</si>
  <si>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</si>
  <si>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</si>
  <si>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</si>
  <si>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</si>
  <si>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</si>
  <si>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</si>
  <si>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</si>
  <si>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</si>
  <si>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</si>
  <si>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</si>
  <si>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</si>
  <si>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</si>
  <si>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</si>
  <si>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</si>
  <si>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</si>
  <si>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</si>
  <si>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</si>
  <si>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</si>
  <si>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</si>
  <si>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</si>
  <si>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</si>
  <si>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</si>
  <si>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</si>
  <si>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</si>
  <si>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</si>
  <si>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</si>
  <si>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</si>
  <si>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</si>
  <si>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</si>
  <si>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</si>
  <si>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</si>
  <si>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</si>
  <si>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</si>
  <si>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</si>
  <si>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</si>
  <si>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</si>
  <si>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</si>
  <si>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</si>
  <si>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</si>
  <si>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</si>
  <si>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</si>
  <si>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</si>
  <si>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</si>
  <si>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</si>
  <si>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</si>
  <si>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</si>
  <si>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</si>
  <si>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</si>
  <si>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</si>
  <si>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</si>
  <si>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</si>
  <si>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</si>
  <si>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</si>
  <si>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</si>
  <si>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</si>
  <si>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</si>
  <si>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</si>
  <si>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</si>
  <si>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</si>
  <si>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</si>
  <si>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</si>
  <si>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</si>
  <si>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</si>
  <si>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</si>
  <si>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</si>
  <si>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</si>
  <si>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</si>
  <si>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</si>
  <si>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</si>
  <si>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</si>
  <si>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</si>
  <si>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</si>
  <si>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</si>
  <si>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</si>
  <si>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</si>
  <si>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</si>
  <si>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</si>
  <si>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</si>
  <si>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</si>
  <si>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</si>
  <si>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</si>
  <si>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</si>
  <si>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</si>
  <si>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</si>
  <si>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</si>
  <si>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</si>
  <si>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</si>
  <si>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</si>
  <si>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</si>
  <si>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</si>
  <si>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</si>
  <si>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</si>
  <si>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</si>
  <si>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</si>
  <si>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</si>
  <si>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</si>
  <si>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</si>
  <si>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</si>
  <si>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</si>
  <si>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</si>
  <si>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</si>
  <si>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</si>
  <si>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</si>
  <si>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</si>
  <si>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</si>
  <si>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</si>
  <si>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</si>
  <si>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</si>
  <si>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</si>
  <si>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</si>
  <si>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</si>
  <si>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</si>
  <si>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</si>
  <si>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</si>
  <si>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</si>
  <si>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</si>
  <si>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</si>
  <si>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</si>
  <si>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</si>
  <si>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</si>
  <si>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</si>
  <si>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</si>
  <si>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</si>
  <si>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</si>
  <si>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</si>
  <si>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</si>
  <si>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</si>
  <si>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</si>
  <si>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</si>
  <si>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</si>
  <si>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</si>
  <si>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</si>
  <si>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</si>
  <si>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</si>
  <si>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</si>
  <si>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</si>
  <si>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</si>
  <si>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</si>
  <si>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</si>
  <si>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</si>
  <si>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</si>
  <si>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</si>
  <si>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</si>
  <si>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</si>
  <si>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</si>
  <si>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</si>
  <si>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</si>
  <si>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</si>
  <si>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</si>
  <si>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</si>
  <si>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</si>
  <si>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</si>
  <si>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</si>
  <si>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</si>
  <si>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</si>
  <si>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</si>
  <si>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</si>
  <si>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</si>
  <si>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</si>
  <si>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</si>
  <si>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</si>
  <si>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</si>
  <si>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</si>
  <si>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</si>
  <si>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</si>
  <si>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</si>
  <si>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</si>
  <si>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</si>
  <si>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</si>
  <si>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</si>
  <si>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</si>
  <si>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</si>
  <si>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</si>
  <si>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</si>
  <si>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</si>
  <si>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</si>
  <si>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</si>
  <si>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</si>
  <si>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</si>
  <si>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</si>
  <si>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</si>
  <si>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</si>
  <si>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</si>
  <si>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</si>
  <si>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</si>
  <si>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</si>
  <si>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</si>
  <si>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</si>
  <si>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</si>
  <si>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</si>
  <si>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</si>
  <si>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</si>
  <si>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</si>
  <si>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</si>
  <si>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</si>
  <si>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</si>
  <si>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</si>
  <si>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</si>
  <si>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</si>
  <si>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</si>
  <si>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</si>
  <si>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</si>
  <si>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</si>
  <si>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</si>
  <si>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</si>
  <si>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</si>
  <si>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</si>
  <si>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</si>
  <si>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</si>
  <si>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</si>
  <si>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</si>
  <si>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</si>
  <si>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</si>
  <si>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</si>
  <si>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</si>
  <si>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</si>
  <si>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</si>
  <si>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</si>
  <si>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</si>
  <si>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</si>
  <si>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</si>
  <si>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</si>
  <si>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</si>
  <si>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</si>
  <si>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</si>
  <si>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</si>
  <si>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</si>
  <si>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</si>
  <si>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</si>
  <si>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</si>
  <si>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</si>
  <si>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</si>
  <si>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</si>
  <si>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</si>
  <si>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</si>
  <si>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</si>
  <si>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</si>
  <si>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</si>
  <si>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</si>
  <si>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</si>
  <si>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</si>
  <si>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</si>
  <si>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</si>
  <si>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</si>
  <si>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</si>
  <si>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</si>
  <si>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</si>
  <si>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</si>
  <si>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</si>
  <si>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</si>
  <si>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</si>
  <si>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</si>
  <si>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</si>
  <si>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</si>
  <si>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</si>
  <si>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</si>
  <si>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</si>
  <si>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</si>
  <si>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</si>
  <si>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</si>
  <si>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</si>
  <si>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</si>
  <si>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</si>
  <si>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</si>
  <si>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</si>
  <si>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</si>
  <si>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</si>
  <si>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</si>
  <si>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</si>
  <si>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</si>
  <si>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</si>
  <si>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</si>
  <si>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</si>
  <si>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</si>
  <si>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</si>
  <si>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</si>
  <si>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</si>
  <si>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</si>
  <si>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</si>
  <si>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</si>
  <si>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</si>
  <si>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</si>
  <si>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</si>
  <si>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</si>
  <si>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</si>
  <si>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</si>
  <si>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</si>
  <si>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</si>
  <si>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</si>
  <si>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</si>
  <si>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</si>
  <si>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</si>
  <si>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</si>
  <si>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</si>
  <si>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</si>
  <si>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</si>
  <si>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</si>
  <si>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</si>
  <si>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</si>
  <si>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</si>
  <si>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</si>
  <si>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</si>
  <si>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</si>
  <si>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</si>
  <si>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</si>
  <si>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</si>
  <si>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</si>
  <si>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</si>
  <si>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</si>
  <si>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</si>
  <si>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</si>
  <si>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</si>
  <si>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</si>
  <si>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</si>
  <si>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</si>
  <si>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</si>
  <si>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</si>
  <si>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</si>
  <si>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</si>
  <si>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</si>
  <si>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</si>
  <si>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</si>
  <si>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</si>
  <si>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</si>
  <si>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</si>
  <si>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</si>
  <si>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</si>
  <si>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</si>
  <si>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</si>
  <si>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</si>
  <si>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</si>
  <si>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</si>
  <si>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</si>
  <si>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</si>
  <si>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</si>
  <si>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</si>
  <si>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</si>
  <si>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</si>
  <si>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</si>
  <si>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</si>
  <si>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</si>
  <si>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</si>
  <si>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</si>
  <si>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</si>
  <si>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</si>
  <si>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</si>
  <si>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</si>
  <si>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</si>
  <si>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</si>
  <si>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</si>
  <si>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</si>
  <si>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</si>
  <si>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</si>
  <si>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</si>
  <si>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</si>
  <si>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</si>
  <si>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</si>
  <si>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</si>
  <si>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</si>
  <si>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</si>
  <si>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</si>
  <si>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</si>
  <si>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</si>
  <si>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</si>
  <si>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</si>
  <si>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</si>
  <si>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</si>
  <si>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</si>
  <si>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</si>
  <si>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</si>
  <si>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</si>
  <si>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</si>
  <si>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</si>
  <si>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</si>
  <si>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</si>
  <si>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</si>
  <si>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</si>
  <si>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</si>
  <si>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</si>
  <si>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</si>
  <si>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</si>
  <si>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</si>
  <si>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</si>
  <si>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</si>
  <si>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</si>
  <si>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</si>
  <si>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</si>
  <si>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</si>
  <si>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</si>
  <si>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</si>
  <si>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</si>
  <si>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</si>
  <si>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</si>
  <si>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</si>
  <si>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</si>
  <si>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</si>
  <si>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</si>
  <si>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</si>
  <si>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</si>
  <si>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</si>
  <si>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</si>
  <si>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</si>
  <si>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</si>
  <si>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</si>
  <si>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</si>
  <si>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</si>
  <si>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</si>
  <si>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</si>
  <si>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</si>
  <si>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</si>
  <si>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</si>
  <si>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</si>
  <si>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</si>
  <si>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</si>
  <si>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</si>
  <si>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</si>
  <si>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</si>
  <si>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</si>
  <si>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</si>
  <si>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</si>
  <si>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</si>
  <si>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</si>
  <si>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</si>
  <si>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</si>
  <si>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</si>
  <si>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</si>
  <si>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</si>
  <si>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</si>
  <si>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</si>
  <si>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</si>
  <si>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</si>
  <si>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</si>
  <si>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</si>
  <si>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</si>
  <si>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</si>
  <si>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</si>
  <si>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</si>
  <si>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</si>
  <si>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</si>
  <si>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</si>
  <si>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</si>
  <si>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</si>
  <si>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</si>
  <si>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</si>
  <si>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</si>
  <si>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</si>
  <si>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</si>
  <si>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</si>
  <si>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</si>
  <si>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</si>
  <si>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</si>
  <si>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</si>
  <si>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</si>
  <si>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</si>
  <si>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</si>
  <si>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</si>
  <si>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</si>
  <si>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</si>
  <si>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</si>
  <si>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</si>
  <si>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</si>
  <si>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</si>
  <si>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</si>
  <si>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</si>
  <si>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</si>
  <si>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</si>
  <si>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</si>
  <si>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</si>
  <si>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</si>
  <si>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</si>
  <si>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</si>
  <si>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</si>
  <si>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</si>
  <si>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</si>
  <si>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</si>
  <si>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</si>
  <si>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</si>
  <si>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</si>
  <si>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</si>
  <si>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</si>
  <si>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</si>
  <si>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</si>
  <si>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</si>
  <si>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</si>
  <si>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</si>
  <si>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</si>
  <si>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</si>
  <si>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</si>
  <si>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</si>
  <si>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</si>
  <si>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</si>
  <si>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</si>
  <si>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</si>
  <si>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</si>
  <si>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</si>
  <si>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</si>
  <si>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</si>
  <si>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</si>
  <si>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</si>
  <si>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</si>
  <si>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</si>
  <si>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</si>
  <si>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</si>
  <si>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</si>
  <si>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</si>
  <si>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</si>
  <si>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</si>
  <si>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</si>
  <si>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</si>
  <si>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</si>
  <si>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</si>
  <si>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</si>
  <si>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</si>
  <si>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</si>
  <si>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</si>
  <si>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</si>
  <si>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</si>
  <si>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</si>
  <si>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</si>
  <si>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</si>
  <si>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</si>
  <si>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</si>
  <si>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</si>
  <si>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</si>
  <si>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</si>
  <si>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</si>
  <si>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</si>
  <si>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</si>
  <si>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</si>
  <si>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</si>
  <si>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</si>
  <si>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</si>
  <si>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</si>
  <si>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</si>
  <si>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</si>
  <si>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</si>
  <si>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</si>
  <si>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</si>
  <si>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</si>
  <si>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</si>
  <si>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</si>
  <si>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</si>
  <si>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</si>
  <si>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</si>
  <si>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</si>
  <si>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</si>
  <si>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</si>
  <si>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</si>
  <si>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</si>
  <si>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</si>
  <si>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</si>
  <si>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</si>
  <si>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</si>
  <si>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</si>
  <si>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</si>
  <si>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</si>
  <si>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</si>
  <si>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</si>
  <si>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</si>
  <si>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</si>
  <si>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</si>
  <si>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</si>
  <si>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</si>
  <si>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</si>
  <si>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</si>
  <si>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</si>
  <si>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</si>
  <si>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</si>
  <si>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</si>
  <si>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</si>
  <si>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</si>
  <si>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</si>
  <si>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</si>
  <si>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</si>
  <si>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</si>
  <si>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</si>
  <si>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</si>
  <si>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</si>
  <si>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</si>
  <si>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</si>
  <si>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</si>
  <si>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</si>
  <si>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</si>
  <si>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</si>
  <si>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</si>
  <si>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</si>
  <si>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</si>
  <si>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</si>
  <si>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</si>
  <si>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</si>
  <si>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</si>
  <si>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</si>
  <si>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</si>
  <si>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</si>
  <si>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</si>
  <si>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</si>
  <si>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</si>
  <si>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</si>
  <si>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</si>
  <si>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</si>
  <si>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</si>
  <si>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</si>
  <si>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</si>
  <si>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</si>
  <si>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</si>
  <si>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</si>
  <si>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</si>
  <si>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</si>
  <si>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</si>
  <si>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</si>
  <si>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</si>
  <si>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</si>
  <si>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</si>
  <si>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</si>
  <si>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</si>
  <si>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</si>
  <si>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</si>
  <si>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</si>
  <si>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</si>
  <si>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</si>
  <si>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</si>
  <si>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</si>
  <si>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</si>
  <si>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</si>
  <si>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</si>
  <si>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</si>
  <si>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</si>
  <si>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</si>
  <si>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</si>
  <si>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</si>
  <si>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</si>
  <si>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</si>
  <si>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</si>
  <si>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</si>
  <si>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</si>
  <si>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</si>
  <si>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</si>
  <si>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</si>
  <si>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</si>
  <si>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</si>
  <si>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</si>
  <si>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</si>
  <si>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</si>
  <si>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</si>
  <si>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</si>
  <si>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</si>
  <si>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</si>
  <si>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</si>
  <si>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</si>
  <si>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</si>
  <si>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</si>
  <si>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</si>
  <si>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</si>
  <si>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</si>
  <si>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</si>
  <si>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</si>
  <si>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</si>
  <si>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</si>
  <si>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</si>
  <si>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</si>
  <si>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</si>
  <si>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</si>
  <si>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</si>
  <si>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</si>
  <si>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</si>
  <si>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</si>
  <si>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</si>
  <si>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</si>
  <si>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</si>
  <si>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</si>
  <si>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</si>
  <si>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</si>
  <si>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</si>
  <si>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</si>
  <si>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</si>
  <si>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</si>
  <si>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</si>
  <si>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</si>
  <si>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</si>
  <si>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</si>
  <si>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</si>
  <si>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</si>
  <si>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</si>
  <si>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</si>
  <si>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</si>
  <si>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</si>
  <si>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</si>
  <si>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</si>
  <si>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</si>
  <si>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</si>
  <si>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</si>
  <si>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</si>
  <si>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</si>
  <si>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</si>
  <si>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</si>
  <si>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</si>
  <si>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</si>
  <si>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</si>
  <si>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</si>
  <si>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</si>
  <si>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</si>
  <si>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</si>
  <si>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</si>
  <si>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</si>
  <si>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</si>
  <si>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</si>
  <si>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</si>
  <si>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</si>
  <si>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</si>
  <si>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</si>
  <si>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</si>
  <si>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</si>
  <si>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</si>
  <si>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</si>
  <si>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</si>
  <si>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</si>
  <si>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</si>
  <si>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</si>
  <si>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</si>
  <si>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</si>
  <si>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</si>
  <si>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</si>
  <si>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</si>
  <si>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</si>
  <si>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</si>
  <si>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</si>
  <si>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</si>
  <si>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</si>
  <si>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</si>
  <si>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</si>
  <si>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</si>
  <si>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</si>
  <si>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</si>
  <si>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</si>
  <si>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</si>
  <si>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</si>
  <si>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</si>
  <si>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</si>
  <si>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</si>
  <si>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</si>
  <si>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</si>
  <si>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</si>
  <si>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</si>
  <si>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</si>
  <si>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</si>
  <si>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</si>
  <si>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</si>
  <si>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</si>
  <si>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</si>
  <si>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</si>
  <si>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</si>
  <si>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</si>
  <si>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</si>
  <si>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</si>
  <si>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</si>
  <si>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</si>
  <si>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</si>
  <si>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</si>
  <si>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</si>
  <si>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</si>
  <si>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</si>
  <si>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</si>
  <si>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</si>
  <si>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</si>
  <si>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</si>
  <si>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</si>
  <si>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</si>
  <si>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</si>
  <si>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</si>
  <si>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</si>
  <si>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</si>
  <si>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</si>
  <si>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</si>
  <si>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</si>
  <si>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</si>
  <si>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</si>
  <si>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</si>
  <si>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</si>
  <si>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</si>
  <si>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</si>
  <si>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</si>
  <si>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</si>
  <si>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</si>
  <si>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</si>
  <si>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</si>
  <si>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</si>
  <si>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</si>
  <si>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</si>
  <si>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</si>
  <si>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</si>
  <si>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</si>
  <si>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</si>
  <si>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</si>
  <si>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</si>
  <si>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</si>
  <si>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</si>
  <si>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</si>
  <si>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</si>
  <si>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</si>
  <si>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</si>
  <si>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</si>
  <si>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</si>
  <si>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</si>
  <si>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</si>
  <si>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</si>
  <si>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</si>
  <si>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</si>
  <si>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</si>
  <si>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</si>
  <si>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</si>
  <si>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</si>
  <si>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</si>
  <si>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</si>
  <si>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</si>
  <si>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</si>
  <si>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</si>
  <si>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</si>
  <si>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</si>
  <si>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</si>
  <si>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</si>
  <si>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</si>
  <si>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</si>
  <si>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</si>
  <si>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</si>
  <si>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</si>
  <si>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</si>
  <si>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</si>
  <si>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</si>
  <si>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</si>
  <si>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</si>
  <si>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</si>
  <si>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</si>
  <si>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</si>
  <si>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</si>
  <si>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</si>
  <si>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</si>
  <si>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</si>
  <si>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</si>
  <si>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</si>
  <si>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</si>
  <si>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</si>
  <si>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</si>
  <si>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</si>
  <si>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</si>
  <si>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</si>
  <si>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</si>
  <si>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</si>
  <si>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</si>
  <si>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</si>
  <si>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</si>
  <si>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</si>
  <si>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</si>
  <si>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</si>
  <si>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</si>
  <si>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</si>
  <si>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</si>
  <si>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</si>
  <si>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</si>
  <si>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</si>
  <si>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</si>
  <si>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</si>
  <si>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</si>
  <si>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</si>
  <si>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</si>
  <si>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</si>
  <si>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</si>
  <si>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</si>
  <si>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</si>
  <si>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</si>
  <si>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</si>
  <si>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</si>
  <si>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</si>
  <si>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</si>
  <si>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</si>
  <si>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</si>
  <si>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</si>
  <si>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</si>
  <si>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</si>
  <si>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</si>
  <si>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</si>
  <si>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</si>
  <si>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</si>
  <si>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</si>
  <si>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</si>
  <si>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</si>
  <si>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</si>
  <si>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</si>
  <si>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</si>
  <si>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</si>
  <si>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</si>
  <si>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</si>
  <si>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</si>
  <si>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</si>
  <si>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</si>
  <si>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</si>
  <si>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</si>
  <si>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</si>
  <si>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</si>
  <si>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</si>
  <si>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</si>
  <si>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</si>
  <si>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</si>
  <si>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</si>
  <si>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</si>
  <si>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</si>
  <si>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</si>
  <si>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</si>
  <si>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</si>
  <si>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</si>
  <si>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</si>
  <si>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</si>
  <si>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</si>
  <si>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</si>
  <si>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</si>
  <si>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</si>
  <si>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</si>
  <si>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</si>
  <si>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</si>
  <si>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</si>
  <si>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</si>
  <si>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</si>
  <si>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</si>
  <si>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</si>
  <si>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</si>
  <si>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</si>
  <si>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</si>
  <si>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</si>
  <si>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</si>
  <si>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</si>
  <si>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</si>
  <si>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</si>
  <si>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</si>
  <si>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</si>
  <si>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</si>
  <si>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</si>
  <si>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</si>
  <si>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</si>
  <si>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</si>
  <si>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</si>
  <si>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</si>
  <si>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</si>
  <si>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</si>
  <si>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</si>
  <si>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</si>
  <si>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</si>
  <si>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</si>
  <si>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</si>
  <si>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</si>
  <si>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</si>
  <si>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</si>
  <si>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</si>
  <si>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</si>
  <si>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</si>
  <si>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</si>
  <si>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</si>
  <si>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</si>
  <si>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</si>
  <si>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</si>
  <si>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</si>
  <si>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</si>
  <si>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</si>
  <si>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</si>
  <si>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</si>
  <si>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</si>
  <si>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</si>
  <si>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</si>
  <si>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</si>
  <si>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</si>
  <si>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</si>
  <si>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</si>
  <si>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</si>
  <si>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</si>
  <si>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</si>
  <si>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</si>
  <si>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</si>
  <si>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</si>
  <si>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</si>
  <si>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</si>
  <si>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</si>
  <si>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</si>
  <si>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</si>
  <si>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</si>
  <si>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</si>
  <si>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</si>
  <si>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</si>
  <si>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</si>
  <si>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</si>
  <si>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</si>
  <si>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</si>
  <si>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</si>
  <si>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</si>
  <si>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</si>
  <si>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</si>
  <si>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</si>
  <si>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</si>
  <si>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</si>
  <si>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</si>
  <si>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</si>
  <si>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</si>
  <si>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</si>
  <si>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</si>
  <si>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</si>
  <si>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</si>
  <si>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</si>
  <si>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</si>
  <si>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</si>
  <si>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</si>
  <si>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</si>
  <si>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</si>
  <si>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</si>
  <si>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</si>
  <si>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</si>
  <si>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</si>
  <si>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</si>
  <si>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</si>
  <si>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</si>
  <si>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</si>
  <si>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</si>
  <si>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</si>
  <si>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</si>
  <si>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</si>
  <si>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</si>
  <si>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</si>
  <si>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</si>
  <si>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</si>
  <si>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</si>
  <si>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</si>
  <si>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</si>
  <si>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</si>
  <si>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</si>
  <si>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</si>
  <si>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</si>
  <si>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</si>
  <si>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</si>
  <si>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</si>
  <si>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</si>
  <si>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</si>
  <si>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</si>
  <si>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</si>
  <si>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</si>
  <si>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</si>
  <si>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</si>
  <si>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</si>
  <si>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</si>
  <si>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</si>
  <si>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</si>
  <si>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</si>
  <si>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</si>
  <si>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</si>
  <si>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</si>
  <si>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</si>
  <si>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</si>
  <si>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</si>
  <si>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</si>
  <si>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</si>
  <si>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</si>
  <si>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</si>
  <si>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</si>
  <si>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</si>
  <si>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</si>
  <si>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</si>
  <si>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</si>
  <si>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</si>
  <si>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</si>
  <si>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</si>
  <si>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</si>
  <si>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</si>
  <si>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</si>
  <si>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</si>
  <si>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</si>
  <si>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</si>
  <si>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</si>
  <si>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</si>
  <si>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</si>
  <si>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</si>
  <si>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</si>
  <si>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</si>
  <si>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</si>
  <si>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</si>
  <si>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</si>
  <si>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</si>
  <si>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</si>
  <si>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</si>
  <si>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</si>
  <si>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</si>
  <si>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</si>
  <si>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</si>
  <si>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</si>
  <si>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</si>
  <si>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</si>
  <si>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</si>
  <si>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</si>
  <si>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</si>
  <si>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</si>
  <si>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</si>
  <si>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</si>
  <si>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</si>
  <si>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</si>
  <si>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</si>
  <si>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</si>
  <si>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</si>
  <si>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</si>
  <si>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</si>
  <si>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</si>
  <si>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</si>
  <si>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</si>
  <si>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</si>
  <si>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</si>
  <si>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</si>
  <si>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</si>
  <si>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</si>
  <si>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</si>
  <si>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</si>
  <si>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</si>
  <si>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</si>
  <si>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</si>
  <si>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</si>
  <si>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</si>
  <si>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</si>
  <si>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</si>
  <si>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</si>
  <si>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</si>
  <si>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</si>
  <si>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</si>
  <si>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</si>
  <si>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</si>
  <si>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</si>
  <si>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</si>
  <si>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</si>
  <si>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</si>
  <si>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</si>
  <si>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</si>
  <si>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</si>
  <si>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</si>
  <si>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</si>
  <si>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</si>
  <si>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</si>
  <si>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</si>
  <si>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</si>
  <si>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</si>
  <si>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</si>
  <si>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</si>
  <si>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</si>
  <si>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</si>
  <si>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</si>
  <si>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</si>
  <si>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</si>
  <si>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</si>
  <si>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</si>
  <si>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</si>
  <si>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</si>
  <si>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</si>
  <si>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</si>
  <si>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</si>
  <si>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</si>
  <si>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</si>
  <si>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</si>
  <si>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</si>
  <si>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</si>
  <si>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</si>
  <si>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</si>
  <si>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</si>
  <si>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</si>
  <si>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</si>
  <si>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</si>
  <si>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</si>
  <si>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</si>
  <si>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</si>
  <si>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</si>
  <si>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</si>
  <si>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</si>
  <si>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</si>
  <si>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</si>
  <si>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</si>
  <si>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</si>
  <si>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</si>
  <si>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</si>
  <si>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</si>
  <si>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</si>
  <si>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</si>
  <si>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</si>
  <si>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</si>
  <si>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</si>
  <si>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</si>
  <si>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</si>
  <si>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</si>
  <si>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</si>
  <si>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</si>
  <si>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</si>
  <si>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</si>
  <si>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</si>
  <si>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</si>
  <si>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</si>
  <si>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</si>
  <si>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</si>
  <si>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</si>
  <si>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</si>
  <si>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</si>
  <si>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</si>
  <si>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</si>
  <si>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</si>
  <si>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</si>
  <si>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</si>
  <si>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</si>
  <si>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</si>
  <si>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</si>
  <si>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</si>
  <si>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</si>
  <si>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</si>
  <si>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</si>
  <si>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</si>
  <si>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</si>
  <si>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</si>
  <si>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</si>
  <si>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</si>
  <si>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</si>
  <si>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</si>
  <si>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</si>
  <si>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</si>
  <si>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</si>
  <si>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</si>
  <si>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</si>
  <si>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</si>
  <si>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</si>
  <si>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</si>
  <si>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</si>
  <si>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</si>
  <si>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</si>
  <si>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</si>
  <si>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</si>
  <si>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</si>
  <si>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</si>
  <si>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</si>
  <si>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</si>
  <si>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</si>
  <si>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</si>
  <si>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</si>
  <si>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</si>
  <si>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</si>
  <si>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</si>
  <si>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</si>
  <si>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</si>
  <si>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</si>
  <si>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</si>
  <si>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</si>
  <si>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</si>
  <si>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</si>
  <si>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</si>
  <si>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</si>
  <si>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</si>
  <si>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</si>
  <si>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</si>
  <si>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</si>
  <si>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</si>
  <si>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</si>
  <si>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</si>
  <si>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</si>
  <si>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</si>
  <si>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</si>
  <si>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</si>
  <si>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</si>
  <si>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</si>
  <si>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</si>
  <si>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</si>
  <si>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</si>
  <si>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</si>
  <si>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</si>
  <si>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</si>
  <si>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</si>
  <si>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</si>
  <si>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</si>
  <si>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</si>
  <si>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</si>
  <si>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</si>
  <si>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</si>
  <si>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</si>
  <si>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</si>
  <si>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</si>
  <si>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</si>
  <si>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</si>
  <si>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</si>
  <si>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</si>
  <si>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</si>
  <si>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</si>
  <si>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</si>
  <si>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</si>
  <si>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</si>
  <si>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</si>
  <si>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</si>
  <si>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</si>
  <si>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</si>
  <si>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</si>
  <si>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</si>
  <si>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</si>
  <si>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</si>
  <si>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</si>
  <si>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</si>
  <si>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</si>
  <si>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</si>
  <si>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</si>
  <si>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</si>
  <si>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</si>
  <si>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</si>
  <si>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</si>
  <si>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</si>
  <si>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</si>
  <si>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</si>
  <si>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</si>
  <si>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</si>
  <si>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</si>
  <si>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</si>
  <si>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</si>
  <si>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</si>
  <si>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</si>
  <si>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</si>
  <si>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</si>
  <si>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</si>
  <si>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</si>
  <si>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</si>
  <si>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</si>
  <si>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</si>
  <si>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</si>
  <si>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</si>
  <si>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</si>
  <si>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</si>
  <si>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</si>
  <si>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</si>
  <si>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</si>
  <si>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</si>
  <si>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</si>
  <si>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</si>
  <si>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</si>
  <si>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</si>
  <si>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</si>
  <si>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</si>
  <si>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</si>
  <si>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</si>
  <si>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</si>
  <si>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</si>
  <si>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</si>
  <si>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</si>
  <si>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</si>
  <si>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</si>
  <si>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</si>
  <si>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</si>
  <si>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</si>
  <si>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</si>
  <si>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</si>
  <si>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</si>
  <si>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</si>
  <si>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</si>
  <si>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</si>
  <si>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</si>
  <si>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</si>
  <si>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</si>
  <si>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</si>
  <si>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</si>
  <si>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</si>
  <si>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</si>
  <si>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</si>
  <si>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</si>
  <si>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</si>
  <si>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</si>
  <si>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</si>
  <si>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</si>
  <si>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</si>
  <si>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</si>
  <si>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</si>
  <si>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</si>
  <si>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</si>
  <si>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</si>
  <si>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</si>
  <si>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</si>
  <si>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</si>
  <si>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</si>
  <si>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</si>
  <si>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</si>
  <si>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</si>
  <si>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</si>
  <si>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</si>
  <si>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</si>
  <si>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</si>
  <si>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</si>
  <si>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</si>
  <si>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</si>
  <si>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</si>
  <si>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</si>
  <si>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</si>
  <si>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</si>
  <si>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</si>
  <si>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</si>
  <si>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</si>
  <si>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</si>
  <si>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</si>
  <si>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</si>
  <si>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</si>
  <si>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</si>
  <si>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</si>
  <si>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</si>
  <si>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</si>
  <si>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</si>
  <si>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</si>
  <si>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</si>
  <si>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</si>
  <si>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</si>
  <si>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</si>
  <si>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</si>
  <si>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</si>
  <si>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</si>
  <si>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</si>
  <si>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</si>
  <si>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</si>
  <si>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</si>
  <si>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</si>
  <si>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</si>
  <si>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</si>
  <si>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</si>
  <si>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</si>
  <si>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</si>
  <si>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</si>
  <si>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</si>
  <si>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</si>
  <si>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</si>
  <si>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</si>
  <si>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</si>
  <si>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</si>
  <si>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</si>
  <si>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</si>
  <si>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</si>
  <si>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</si>
  <si>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</si>
  <si>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</si>
  <si>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</si>
  <si>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</si>
  <si>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</si>
  <si>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</si>
  <si>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</si>
  <si>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</si>
  <si>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</si>
  <si>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</si>
  <si>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</si>
  <si>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</si>
  <si>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</si>
  <si>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</si>
  <si>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</si>
  <si>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</si>
  <si>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</si>
  <si>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</si>
  <si>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</si>
  <si>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</si>
  <si>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</si>
  <si>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</si>
  <si>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</si>
  <si>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</si>
  <si>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</si>
  <si>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</si>
  <si>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</si>
  <si>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</si>
  <si>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</si>
  <si>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</si>
  <si>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</si>
  <si>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</si>
  <si>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</si>
  <si>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</si>
  <si>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</si>
  <si>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</si>
  <si>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</si>
  <si>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</si>
  <si>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</si>
  <si>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</si>
  <si>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</si>
  <si>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</si>
  <si>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</si>
  <si>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</si>
  <si>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</si>
  <si>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</si>
  <si>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</si>
  <si>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</si>
  <si>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</si>
  <si>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</si>
  <si>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</si>
  <si>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</si>
  <si>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</si>
  <si>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</si>
  <si>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</si>
  <si>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</si>
  <si>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</si>
  <si>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</si>
  <si>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</si>
  <si>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</si>
  <si>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</si>
  <si>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</si>
  <si>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</si>
  <si>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</si>
  <si>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</si>
  <si>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</si>
  <si>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</si>
  <si>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</si>
  <si>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</si>
  <si>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</si>
  <si>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</si>
  <si>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</si>
  <si>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</si>
  <si>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</si>
  <si>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</si>
  <si>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</si>
  <si>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</si>
  <si>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</si>
  <si>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</si>
  <si>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</si>
  <si>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</si>
  <si>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</si>
  <si>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</si>
  <si>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</si>
  <si>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</si>
  <si>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</si>
  <si>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</si>
  <si>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</si>
  <si>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</si>
  <si>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</si>
  <si>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</si>
  <si>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</si>
  <si>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</si>
  <si>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</si>
  <si>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</si>
  <si>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</si>
  <si>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</si>
  <si>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</si>
  <si>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</si>
  <si>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</si>
  <si>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</si>
  <si>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</si>
  <si>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</si>
  <si>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</si>
  <si>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</si>
  <si>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</si>
  <si>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</si>
  <si>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</si>
  <si>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</si>
  <si>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</si>
  <si>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</si>
  <si>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</si>
  <si>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</si>
  <si>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</si>
  <si>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</si>
  <si>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</si>
  <si>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</si>
  <si>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</si>
  <si>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</si>
  <si>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</si>
  <si>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</si>
  <si>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</si>
  <si>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</si>
  <si>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</si>
  <si>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</si>
  <si>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</si>
  <si>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</si>
  <si>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</si>
  <si>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</si>
  <si>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</si>
  <si>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</si>
  <si>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</si>
  <si>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</si>
  <si>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</si>
  <si>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</si>
  <si>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</si>
  <si>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</si>
  <si>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</si>
  <si>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</si>
  <si>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</si>
  <si>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</si>
  <si>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</si>
  <si>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</si>
  <si>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</si>
  <si>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</si>
  <si>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</si>
  <si>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</si>
  <si>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</si>
  <si>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</si>
  <si>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</si>
  <si>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</si>
  <si>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</si>
  <si>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</si>
  <si>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</si>
  <si>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</si>
  <si>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</si>
  <si>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</si>
  <si>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</si>
  <si>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</si>
  <si>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</si>
  <si>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</si>
  <si>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</si>
  <si>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</si>
  <si>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</si>
  <si>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</si>
  <si>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</si>
  <si>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</si>
  <si>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</si>
  <si>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</si>
  <si>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</si>
  <si>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</si>
  <si>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</si>
  <si>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</si>
  <si>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</si>
  <si>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</si>
  <si>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</si>
  <si>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</si>
  <si>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</si>
  <si>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</si>
  <si>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</si>
  <si>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</si>
  <si>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</si>
  <si>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</si>
  <si>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</si>
  <si>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</si>
  <si>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</si>
  <si>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</si>
  <si>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</si>
  <si>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</si>
  <si>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</si>
  <si>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</si>
  <si>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</si>
  <si>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</si>
  <si>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</si>
  <si>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</si>
  <si>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</si>
  <si>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</si>
  <si>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</si>
  <si>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</si>
  <si>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</si>
  <si>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</si>
  <si>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</si>
  <si>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</si>
  <si>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</si>
  <si>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</si>
  <si>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</si>
  <si>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</si>
  <si>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</si>
  <si>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</si>
  <si>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</si>
  <si>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</si>
  <si>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</si>
  <si>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</si>
  <si>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</si>
  <si>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</si>
  <si>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</si>
  <si>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</si>
  <si>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</si>
  <si>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</si>
  <si>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</si>
  <si>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</si>
  <si>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</si>
  <si>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</si>
  <si>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</si>
  <si>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</si>
  <si>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</si>
  <si>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</si>
  <si>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</si>
  <si>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</si>
  <si>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</si>
  <si>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</si>
  <si>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</si>
  <si>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</si>
  <si>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</si>
  <si>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</si>
  <si>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</si>
  <si>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</si>
  <si>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</si>
  <si>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</si>
  <si>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</si>
  <si>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</si>
  <si>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</si>
  <si>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</si>
  <si>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</si>
  <si>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</si>
  <si>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</si>
  <si>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</si>
  <si>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</si>
  <si>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</si>
  <si>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</si>
  <si>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</si>
  <si>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</si>
  <si>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</si>
  <si>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</si>
  <si>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</si>
  <si>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</si>
  <si>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</si>
  <si>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</si>
  <si>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</si>
  <si>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</si>
  <si>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</si>
  <si>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</si>
  <si>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</si>
  <si>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</si>
  <si>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</si>
  <si>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</si>
  <si>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</si>
  <si>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</si>
  <si>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</si>
  <si>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</si>
  <si>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</si>
  <si>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</si>
  <si>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</si>
  <si>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</si>
  <si>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</si>
  <si>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</si>
  <si>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</si>
  <si>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</si>
  <si>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</si>
  <si>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</si>
  <si>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</si>
  <si>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</si>
  <si>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</si>
  <si>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</si>
  <si>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</si>
  <si>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</si>
  <si>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</si>
  <si>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</si>
  <si>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</si>
  <si>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</si>
  <si>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</si>
  <si>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</si>
  <si>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</si>
  <si>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</si>
  <si>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</si>
  <si>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</si>
  <si>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</si>
  <si>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</si>
  <si>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</si>
  <si>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</si>
  <si>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</si>
  <si>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</si>
  <si>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</si>
  <si>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</si>
  <si>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</si>
  <si>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</si>
  <si>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</si>
  <si>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</si>
  <si>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</si>
  <si>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</si>
  <si>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</si>
  <si>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</si>
  <si>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</si>
  <si>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</si>
  <si>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</si>
  <si>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</si>
  <si>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</si>
  <si>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</si>
  <si>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</si>
  <si>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</si>
  <si>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</si>
  <si>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</si>
  <si>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</si>
  <si>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</si>
  <si>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</si>
  <si>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</si>
  <si>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</si>
  <si>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</si>
  <si>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</si>
  <si>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</si>
  <si>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</si>
  <si>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</si>
  <si>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</si>
  <si>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</si>
  <si>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</si>
  <si>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</si>
  <si>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</si>
  <si>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</si>
  <si>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</si>
  <si>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</si>
  <si>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</si>
  <si>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</si>
  <si>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</si>
  <si>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</si>
  <si>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</si>
  <si>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</si>
  <si>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</si>
  <si>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</si>
  <si>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</si>
  <si>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</si>
  <si>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</si>
  <si>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</si>
  <si>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</si>
  <si>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</si>
  <si>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</si>
  <si>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</si>
  <si>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</si>
  <si>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</si>
  <si>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</si>
  <si>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</si>
  <si>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</si>
  <si>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</si>
  <si>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</si>
  <si>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</si>
  <si>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</si>
  <si>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</si>
  <si>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</si>
  <si>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</si>
  <si>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</si>
  <si>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</si>
  <si>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</si>
  <si>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</si>
  <si>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</si>
  <si>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</si>
  <si>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</si>
  <si>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</si>
  <si>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</si>
  <si>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</si>
  <si>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</si>
  <si>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</si>
  <si>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</si>
  <si>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</si>
  <si>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</si>
  <si>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</si>
  <si>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</si>
  <si>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</si>
  <si>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</si>
  <si>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</si>
  <si>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</si>
  <si>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</si>
  <si>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</si>
  <si>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</si>
  <si>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</si>
  <si>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</si>
  <si>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</si>
  <si>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</si>
  <si>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</si>
  <si>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</si>
  <si>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</si>
  <si>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</si>
  <si>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</si>
  <si>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</si>
  <si>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</si>
  <si>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</si>
  <si>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</si>
  <si>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</si>
  <si>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</si>
  <si>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</si>
  <si>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</si>
  <si>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</si>
  <si>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</si>
  <si>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</si>
  <si>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</si>
  <si>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</si>
  <si>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</si>
  <si>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</si>
  <si>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</si>
  <si>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</si>
  <si>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</si>
  <si>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</si>
  <si>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</si>
  <si>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</si>
  <si>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</si>
  <si>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</si>
  <si>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</si>
  <si>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</si>
  <si>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</si>
  <si>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</si>
  <si>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</si>
  <si>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</si>
  <si>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</si>
  <si>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</si>
  <si>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</si>
  <si>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</si>
  <si>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</si>
  <si>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</si>
  <si>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</si>
  <si>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</si>
  <si>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</si>
  <si>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</si>
  <si>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</si>
  <si>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</si>
  <si>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</si>
  <si>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</si>
  <si>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</si>
  <si>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</si>
  <si>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</si>
  <si>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</si>
  <si>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</si>
  <si>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</si>
  <si>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</si>
  <si>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</si>
  <si>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</si>
  <si>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</si>
  <si>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</si>
  <si>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</si>
  <si>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</si>
  <si>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</si>
  <si>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</si>
  <si>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</si>
  <si>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</si>
  <si>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</si>
  <si>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</si>
  <si>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</si>
  <si>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</si>
  <si>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</si>
  <si>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</si>
  <si>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</si>
  <si>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</si>
  <si>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</si>
  <si>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</si>
  <si>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</si>
  <si>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</si>
  <si>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</si>
  <si>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</si>
  <si>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</si>
  <si>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</si>
  <si>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</si>
  <si>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</si>
  <si>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</si>
  <si>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</si>
  <si>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</si>
  <si>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</si>
  <si>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</si>
  <si>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</si>
  <si>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</si>
  <si>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</si>
  <si>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</si>
  <si>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</si>
  <si>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</si>
  <si>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</si>
  <si>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</si>
  <si>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</si>
  <si>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</si>
  <si>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</si>
  <si>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</si>
  <si>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</si>
  <si>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</si>
  <si>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</si>
  <si>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</si>
  <si>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</si>
  <si>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</si>
  <si>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</si>
  <si>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</si>
  <si>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</si>
  <si>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</si>
  <si>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</si>
  <si>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</si>
  <si>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</si>
  <si>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</si>
  <si>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</si>
  <si>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</si>
  <si>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</si>
  <si>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</si>
  <si>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</si>
  <si>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</si>
  <si>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</si>
  <si>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</si>
  <si>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</si>
  <si>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</si>
  <si>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</si>
  <si>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</si>
  <si>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</si>
  <si>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</si>
  <si>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</si>
  <si>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</si>
  <si>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</si>
  <si>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</si>
  <si>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</si>
  <si>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</si>
  <si>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</si>
  <si>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</si>
  <si>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</si>
  <si>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</si>
  <si>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</si>
  <si>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</si>
  <si>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</si>
  <si>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</si>
  <si>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</si>
  <si>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</si>
  <si>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</si>
  <si>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</si>
  <si>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</si>
  <si>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</si>
  <si>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</si>
  <si>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</si>
  <si>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</si>
  <si>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</si>
  <si>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</si>
  <si>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</si>
  <si>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</si>
  <si>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</si>
  <si>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</si>
  <si>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</si>
  <si>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</si>
  <si>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</si>
  <si>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</si>
  <si>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</si>
  <si>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</si>
  <si>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</si>
  <si>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</si>
  <si>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</si>
  <si>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</si>
  <si>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</si>
  <si>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</si>
  <si>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</si>
  <si>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</si>
  <si>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</si>
  <si>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</si>
  <si>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</si>
  <si>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</si>
  <si>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</si>
  <si>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</si>
  <si>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</si>
  <si>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</si>
  <si>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</si>
  <si>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</si>
  <si>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</si>
  <si>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</si>
  <si>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</si>
  <si>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</si>
  <si>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</si>
  <si>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</si>
  <si>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</si>
  <si>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</si>
  <si>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</si>
  <si>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</si>
  <si>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</si>
  <si>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</si>
  <si>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</si>
  <si>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</si>
  <si>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</si>
  <si>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</si>
  <si>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</si>
  <si>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</si>
  <si>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</si>
  <si>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</si>
  <si>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</si>
  <si>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</si>
  <si>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</si>
  <si>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</si>
  <si>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</si>
  <si>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</si>
  <si>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</si>
  <si>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</si>
  <si>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</si>
  <si>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</si>
  <si>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</si>
  <si>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</si>
  <si>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</si>
  <si>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</si>
  <si>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</si>
  <si>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</si>
  <si>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</si>
  <si>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</si>
  <si>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</si>
  <si>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</si>
  <si>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</si>
  <si>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</si>
  <si>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</si>
  <si>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</si>
  <si>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</si>
  <si>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</si>
  <si>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</si>
  <si>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</si>
  <si>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</si>
  <si>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</si>
  <si>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</si>
  <si>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</si>
  <si>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</si>
  <si>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</si>
  <si>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</si>
  <si>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</si>
  <si>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</si>
  <si>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</si>
  <si>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</si>
  <si>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</si>
  <si>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</si>
  <si>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</si>
  <si>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</si>
  <si>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</si>
  <si>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</si>
  <si>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</si>
  <si>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</si>
  <si>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</si>
  <si>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</si>
  <si>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</si>
  <si>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</si>
  <si>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</si>
  <si>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</si>
  <si>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</si>
  <si>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</si>
  <si>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</si>
  <si>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</si>
  <si>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</si>
  <si>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</si>
  <si>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</si>
  <si>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</si>
  <si>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</si>
  <si>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</si>
  <si>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</si>
  <si>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</si>
  <si>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</si>
  <si>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</si>
  <si>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</si>
  <si>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</si>
  <si>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</si>
  <si>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</si>
  <si>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</si>
  <si>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</si>
  <si>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</si>
  <si>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</si>
  <si>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</si>
  <si>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</si>
  <si>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</si>
  <si>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</si>
  <si>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</si>
  <si>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</si>
  <si>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</si>
  <si>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</si>
  <si>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</si>
  <si>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</si>
  <si>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</si>
  <si>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</si>
  <si>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</si>
  <si>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</si>
  <si>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</si>
  <si>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</si>
  <si>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</si>
  <si>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</si>
  <si>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</si>
  <si>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</si>
  <si>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</si>
  <si>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</si>
  <si>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</si>
  <si>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</si>
  <si>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</si>
  <si>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</si>
  <si>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</si>
  <si>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</si>
  <si>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</si>
  <si>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</si>
  <si>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</si>
  <si>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</si>
  <si>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</si>
  <si>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</si>
  <si>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</si>
  <si>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</si>
  <si>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</si>
  <si>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</si>
  <si>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</si>
  <si>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</si>
  <si>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</si>
  <si>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</si>
  <si>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</si>
  <si>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</si>
  <si>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</si>
  <si>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</si>
  <si>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</si>
  <si>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</si>
  <si>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</si>
  <si>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</si>
  <si>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</si>
  <si>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</si>
  <si>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</si>
  <si>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</si>
  <si>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</si>
  <si>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</si>
  <si>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</si>
  <si>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</si>
  <si>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</si>
  <si>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</si>
  <si>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</si>
  <si>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</si>
  <si>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</si>
  <si>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</si>
  <si>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</si>
  <si>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</si>
  <si>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</si>
  <si>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</si>
  <si>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</si>
  <si>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</si>
  <si>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</si>
  <si>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</si>
  <si>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</si>
  <si>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</si>
  <si>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</si>
  <si>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</si>
  <si>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</si>
  <si>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</si>
  <si>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</si>
  <si>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</si>
  <si>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</si>
  <si>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</si>
  <si>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</si>
  <si>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</si>
  <si>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</si>
  <si>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</si>
  <si>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</si>
  <si>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</si>
  <si>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</si>
  <si>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</si>
  <si>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</si>
  <si>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</si>
  <si>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</si>
  <si>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</si>
  <si>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</si>
  <si>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</si>
  <si>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</si>
  <si>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</si>
  <si>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</si>
  <si>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</si>
  <si>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</si>
  <si>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</si>
  <si>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</si>
  <si>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</si>
  <si>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</si>
  <si>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</si>
  <si>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</si>
  <si>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</si>
  <si>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</si>
  <si>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</si>
  <si>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</si>
  <si>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</si>
  <si>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</si>
  <si>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</si>
  <si>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</si>
  <si>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</si>
  <si>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</si>
  <si>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</si>
  <si>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</si>
  <si>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</si>
  <si>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</si>
  <si>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</si>
  <si>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</si>
  <si>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</si>
  <si>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</si>
  <si>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</si>
  <si>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</si>
  <si>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</si>
  <si>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</si>
  <si>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</si>
  <si>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</si>
  <si>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</si>
  <si>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</si>
  <si>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</si>
  <si>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</si>
  <si>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</si>
  <si>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</si>
  <si>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</si>
  <si>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</si>
  <si>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</si>
  <si>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</si>
  <si>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</si>
  <si>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</si>
  <si>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</si>
  <si>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</si>
  <si>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</si>
  <si>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</si>
  <si>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</si>
  <si>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</si>
  <si>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</si>
  <si>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</si>
  <si>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</si>
  <si>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</si>
  <si>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</si>
  <si>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</si>
  <si>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</si>
  <si>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</si>
  <si>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</si>
  <si>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</si>
  <si>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</si>
  <si>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</si>
  <si>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</si>
  <si>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</si>
  <si>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</si>
  <si>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</si>
  <si>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</si>
  <si>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</si>
  <si>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</si>
  <si>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</si>
  <si>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</si>
  <si>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</si>
  <si>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</si>
  <si>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</si>
  <si>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</si>
  <si>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</si>
  <si>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</si>
  <si>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</si>
  <si>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</si>
  <si>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</si>
  <si>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</si>
  <si>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</si>
  <si>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</si>
  <si>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</si>
  <si>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</si>
  <si>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</si>
  <si>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</si>
  <si>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</si>
  <si>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</si>
  <si>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</si>
  <si>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</si>
  <si>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</si>
  <si>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</si>
  <si>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</si>
  <si>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</si>
  <si>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</si>
  <si>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</si>
  <si>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</si>
  <si>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</si>
  <si>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</si>
  <si>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</si>
  <si>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</si>
  <si>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</si>
  <si>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</si>
  <si>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</si>
  <si>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</si>
  <si>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</si>
  <si>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</si>
  <si>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</si>
  <si>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</si>
  <si>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</si>
  <si>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</si>
  <si>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</si>
  <si>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</si>
  <si>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</si>
  <si>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</si>
  <si>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</si>
  <si>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</si>
  <si>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</si>
  <si>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</si>
  <si>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</si>
  <si>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</si>
  <si>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</si>
  <si>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</si>
  <si>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</si>
  <si>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</si>
  <si>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</si>
  <si>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</si>
  <si>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</si>
  <si>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</si>
  <si>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</si>
  <si>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</si>
  <si>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</si>
  <si>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</si>
  <si>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</si>
  <si>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</si>
  <si>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</si>
  <si>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</si>
  <si>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</si>
  <si>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</si>
  <si>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</si>
  <si>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</si>
  <si>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</si>
  <si>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</si>
  <si>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</si>
  <si>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</si>
  <si>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</si>
  <si>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</si>
  <si>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</si>
  <si>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</si>
  <si>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</si>
  <si>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</si>
  <si>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</si>
  <si>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</si>
  <si>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</si>
  <si>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</si>
  <si>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</si>
  <si>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</si>
  <si>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</si>
  <si>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</si>
  <si>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</si>
  <si>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</si>
  <si>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</si>
  <si>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</si>
  <si>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</si>
  <si>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</si>
  <si>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</si>
  <si>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</si>
  <si>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</si>
  <si>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</si>
  <si>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</si>
  <si>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</si>
  <si>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</si>
  <si>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</si>
  <si>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</si>
  <si>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</si>
  <si>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</si>
  <si>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</si>
  <si>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</si>
  <si>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</si>
  <si>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</si>
  <si>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</si>
  <si>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</si>
  <si>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</si>
  <si>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</si>
  <si>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</si>
  <si>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</si>
  <si>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</si>
  <si>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</si>
  <si>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</si>
  <si>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</si>
  <si>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</si>
  <si>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</si>
  <si>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</si>
  <si>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</si>
  <si>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</si>
  <si>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</si>
  <si>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</si>
  <si>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</si>
  <si>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</si>
  <si>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</si>
  <si>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</si>
  <si>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</si>
  <si>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</si>
  <si>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</si>
  <si>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</si>
  <si>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</si>
  <si>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</si>
  <si>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</si>
  <si>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</si>
  <si>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</si>
  <si>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</si>
  <si>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</si>
  <si>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</si>
  <si>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</si>
  <si>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</si>
  <si>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</si>
  <si>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</si>
  <si>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</si>
  <si>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</si>
  <si>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</si>
  <si>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</si>
  <si>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</si>
  <si>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</si>
  <si>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</si>
  <si>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</si>
  <si>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</si>
  <si>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</si>
  <si>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</si>
  <si>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</si>
  <si>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</si>
  <si>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</si>
  <si>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</si>
  <si>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</si>
  <si>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</si>
  <si>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</si>
  <si>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</si>
  <si>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</si>
  <si>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</si>
  <si>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</si>
  <si>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</si>
  <si>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</si>
  <si>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</si>
  <si>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</si>
  <si>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</si>
  <si>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</si>
  <si>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</si>
  <si>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</si>
  <si>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</si>
  <si>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</si>
  <si>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</si>
  <si>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</si>
  <si>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</si>
  <si>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</si>
  <si>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</si>
  <si>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</si>
  <si>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</si>
  <si>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</si>
  <si>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</si>
  <si>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</si>
  <si>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</si>
  <si>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</si>
  <si>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</si>
  <si>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</si>
  <si>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</si>
  <si>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</si>
  <si>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</si>
  <si>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</si>
  <si>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</si>
  <si>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</si>
  <si>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</si>
  <si>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</si>
  <si>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</si>
  <si>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</si>
  <si>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</si>
  <si>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</si>
  <si>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</si>
  <si>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</si>
  <si>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</si>
  <si>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</si>
  <si>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</si>
  <si>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</si>
  <si>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</si>
  <si>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</si>
  <si>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</si>
  <si>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</si>
  <si>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</si>
  <si>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</si>
  <si>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</si>
  <si>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</si>
  <si>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</si>
  <si>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</si>
  <si>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</si>
  <si>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</si>
  <si>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</si>
  <si>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</si>
  <si>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</si>
  <si>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</si>
  <si>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</si>
  <si>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</si>
  <si>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</si>
  <si>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</si>
  <si>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</si>
  <si>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</si>
  <si>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</si>
  <si>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</si>
  <si>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</si>
  <si>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</si>
  <si>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</si>
  <si>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</si>
  <si>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</si>
  <si>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</si>
  <si>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</si>
  <si>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</si>
  <si>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</si>
  <si>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</si>
  <si>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</si>
  <si>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</si>
  <si>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</si>
  <si>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</si>
  <si>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</si>
  <si>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</si>
  <si>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</si>
  <si>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</si>
  <si>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</si>
  <si>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</si>
  <si>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</si>
  <si>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</si>
  <si>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</si>
  <si>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</si>
  <si>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</si>
  <si>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</si>
  <si>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</si>
  <si>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</si>
  <si>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</si>
  <si>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</si>
  <si>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</si>
  <si>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</si>
  <si>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</si>
  <si>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</si>
  <si>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</si>
  <si>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</si>
  <si>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</si>
  <si>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</si>
  <si>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</si>
  <si>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</si>
  <si>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</si>
  <si>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</si>
  <si>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</si>
  <si>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</si>
  <si>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</si>
  <si>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</si>
  <si>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</si>
  <si>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</si>
  <si>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</si>
  <si>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</si>
  <si>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</si>
  <si>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</si>
  <si>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</si>
  <si>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</si>
  <si>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</si>
  <si>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</si>
  <si>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</si>
  <si>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</si>
  <si>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</si>
  <si>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</si>
  <si>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</si>
  <si>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</si>
  <si>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</si>
  <si>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</si>
  <si>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</si>
  <si>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</si>
  <si>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</si>
  <si>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</si>
  <si>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</si>
  <si>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</si>
  <si>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</si>
  <si>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</si>
  <si>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</si>
  <si>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</si>
  <si>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</si>
  <si>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</si>
  <si>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</si>
  <si>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</si>
  <si>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</si>
  <si>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</si>
  <si>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</si>
  <si>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</si>
  <si>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</si>
  <si>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</si>
  <si>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</si>
  <si>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</si>
  <si>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</si>
  <si>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</si>
  <si>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</si>
  <si>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</si>
  <si>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</si>
  <si>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</si>
  <si>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</si>
  <si>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</si>
  <si>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</si>
  <si>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</si>
  <si>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</si>
  <si>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</si>
  <si>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</si>
  <si>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</si>
  <si>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</si>
  <si>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</si>
  <si>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</si>
  <si>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</si>
  <si>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</si>
  <si>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</si>
  <si>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</si>
  <si>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</si>
  <si>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</si>
  <si>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</si>
  <si>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</si>
  <si>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</si>
  <si>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</si>
  <si>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</si>
  <si>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</si>
  <si>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</si>
  <si>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</si>
  <si>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</si>
  <si>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</si>
  <si>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</si>
  <si>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</si>
  <si>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</si>
  <si>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</si>
  <si>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</si>
  <si>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</si>
  <si>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</si>
  <si>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</si>
  <si>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</si>
  <si>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</si>
  <si>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</si>
  <si>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</si>
  <si>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</si>
  <si>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</si>
  <si>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</si>
  <si>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</si>
  <si>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</si>
  <si>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</si>
  <si>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</si>
  <si>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</si>
  <si>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</si>
  <si>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</si>
  <si>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</si>
  <si>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</si>
  <si>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</si>
  <si>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</si>
  <si>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</si>
  <si>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</si>
  <si>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</si>
  <si>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</si>
  <si>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</si>
  <si>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</si>
  <si>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</si>
  <si>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</si>
  <si>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</si>
  <si>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</si>
  <si>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</si>
  <si>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</si>
  <si>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</si>
  <si>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</si>
  <si>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</si>
  <si>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</si>
  <si>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</si>
  <si>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</si>
  <si>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</si>
  <si>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</si>
  <si>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</si>
  <si>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</si>
  <si>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</si>
  <si>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</si>
  <si>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</si>
  <si>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</si>
  <si>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</si>
  <si>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</si>
  <si>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</si>
  <si>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</si>
  <si>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</si>
  <si>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</si>
  <si>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</si>
  <si>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</si>
  <si>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</si>
  <si>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</si>
  <si>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</si>
  <si>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</si>
  <si>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</si>
  <si>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</si>
  <si>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</si>
  <si>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</si>
  <si>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</si>
  <si>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</si>
  <si>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</si>
  <si>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</si>
  <si>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</si>
  <si>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</si>
  <si>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</si>
  <si>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</si>
  <si>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</si>
  <si>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</si>
  <si>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</si>
  <si>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</si>
  <si>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</si>
  <si>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</si>
  <si>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</si>
  <si>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</si>
  <si>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</si>
  <si>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</si>
  <si>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</si>
  <si>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</si>
  <si>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</si>
  <si>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</si>
  <si>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</si>
  <si>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</si>
  <si>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</si>
  <si>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</si>
  <si>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</si>
  <si>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</si>
  <si>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</si>
  <si>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</si>
  <si>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</si>
  <si>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</si>
  <si>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</si>
  <si>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</si>
  <si>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</si>
  <si>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</si>
  <si>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</si>
  <si>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</si>
  <si>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</si>
  <si>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</si>
  <si>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</si>
  <si>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</si>
  <si>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</si>
  <si>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</si>
  <si>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</si>
  <si>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</si>
  <si>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</si>
  <si>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</si>
  <si>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</si>
  <si>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</si>
  <si>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</si>
  <si>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</si>
  <si>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</si>
  <si>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</si>
  <si>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</si>
  <si>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</si>
  <si>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</si>
  <si>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</si>
  <si>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</si>
  <si>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</si>
  <si>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</si>
  <si>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</si>
  <si>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</si>
  <si>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</si>
  <si>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</si>
  <si>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</si>
  <si>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</si>
  <si>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</si>
  <si>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</si>
  <si>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</si>
  <si>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</si>
  <si>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</si>
  <si>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</si>
  <si>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</si>
  <si>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</si>
  <si>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</si>
  <si>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</si>
  <si>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</si>
  <si>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</si>
  <si>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</si>
  <si>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</si>
  <si>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</si>
  <si>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</si>
  <si>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</si>
  <si>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</si>
  <si>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</si>
  <si>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</si>
  <si>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</si>
  <si>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</si>
  <si>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</si>
  <si>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</si>
  <si>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</si>
  <si>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</si>
  <si>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</si>
  <si>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</si>
  <si>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</si>
  <si>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</si>
  <si>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</si>
  <si>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</si>
  <si>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</si>
  <si>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</si>
  <si>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</si>
  <si>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</si>
  <si>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</si>
  <si>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</si>
  <si>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</si>
  <si>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</si>
  <si>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</si>
  <si>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</si>
  <si>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</si>
  <si>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</si>
  <si>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</si>
  <si>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</si>
  <si>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</si>
  <si>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</si>
  <si>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</si>
  <si>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</si>
  <si>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</si>
  <si>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</si>
  <si>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</si>
  <si>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</si>
  <si>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</si>
  <si>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</si>
  <si>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</si>
  <si>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</si>
  <si>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</si>
  <si>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</si>
  <si>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</si>
  <si>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</si>
  <si>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</si>
  <si>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</si>
  <si>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</si>
  <si>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</si>
  <si>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</si>
  <si>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</si>
  <si>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</si>
  <si>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</si>
  <si>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</si>
  <si>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</si>
  <si>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</si>
  <si>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</si>
  <si>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</si>
  <si>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</si>
  <si>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</si>
  <si>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</si>
  <si>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</si>
  <si>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</si>
  <si>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</si>
  <si>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</si>
  <si>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</si>
  <si>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</si>
  <si>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</si>
  <si>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</si>
  <si>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</si>
  <si>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</si>
  <si>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</si>
  <si>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</si>
  <si>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</si>
  <si>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</si>
  <si>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</si>
  <si>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</si>
  <si>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</si>
  <si>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</si>
  <si>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</si>
  <si>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</si>
  <si>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</si>
  <si>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</si>
  <si>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</si>
  <si>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</si>
  <si>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</si>
  <si>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</si>
  <si>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</si>
  <si>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</si>
  <si>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</si>
  <si>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</si>
  <si>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</si>
  <si>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</si>
  <si>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</si>
  <si>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</si>
  <si>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</si>
  <si>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</si>
  <si>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</si>
  <si>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</si>
  <si>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</si>
  <si>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</si>
  <si>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</si>
  <si>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</si>
  <si>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</si>
  <si>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</si>
  <si>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</si>
  <si>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</si>
  <si>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</si>
  <si>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</si>
  <si>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</si>
  <si>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</si>
  <si>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</si>
  <si>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</si>
  <si>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</si>
  <si>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</si>
  <si>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</si>
  <si>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</si>
  <si>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</si>
  <si>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</si>
  <si>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</si>
  <si>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</si>
  <si>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</si>
  <si>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</si>
  <si>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</si>
  <si>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</si>
  <si>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</si>
  <si>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</si>
  <si>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</si>
  <si>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</si>
  <si>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</si>
  <si>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</si>
  <si>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</si>
  <si>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</si>
  <si>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</si>
  <si>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</si>
  <si>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</si>
  <si>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</si>
  <si>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</si>
  <si>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</si>
  <si>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</si>
  <si>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</si>
  <si>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</si>
  <si>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</si>
  <si>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</si>
  <si>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</si>
  <si>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</si>
  <si>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</si>
  <si>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</si>
  <si>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</si>
  <si>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</si>
  <si>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</si>
  <si>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</si>
  <si>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</si>
  <si>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</si>
  <si>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</si>
  <si>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</si>
  <si>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</si>
  <si>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</si>
  <si>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</si>
  <si>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</si>
  <si>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</si>
  <si>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</si>
  <si>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</si>
  <si>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</si>
  <si>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</si>
  <si>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</si>
  <si>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</si>
  <si>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</si>
  <si>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</si>
  <si>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</si>
  <si>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</si>
  <si>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</si>
  <si>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</si>
  <si>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</si>
  <si>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</si>
  <si>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</si>
  <si>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</si>
  <si>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</si>
  <si>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</si>
  <si>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</si>
  <si>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</si>
  <si>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</si>
  <si>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</si>
  <si>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</si>
  <si>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</si>
  <si>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</si>
  <si>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</si>
  <si>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</si>
  <si>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</si>
  <si>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</si>
  <si>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</si>
  <si>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</si>
  <si>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</si>
  <si>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</si>
  <si>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</si>
  <si>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</si>
  <si>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</si>
  <si>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</si>
  <si>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</si>
  <si>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</si>
  <si>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</si>
  <si>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</si>
  <si>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</si>
  <si>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</si>
  <si>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</si>
  <si>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</si>
  <si>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</si>
  <si>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</si>
  <si>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</si>
  <si>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</si>
  <si>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</si>
  <si>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</si>
  <si>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</si>
  <si>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</si>
  <si>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</si>
  <si>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</si>
  <si>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</si>
  <si>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</si>
  <si>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</si>
  <si>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</si>
  <si>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</si>
  <si>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</si>
  <si>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</si>
  <si>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</si>
  <si>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</si>
  <si>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</si>
  <si>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</si>
  <si>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</si>
  <si>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</si>
  <si>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</si>
  <si>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</si>
  <si>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</si>
  <si>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</si>
  <si>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</si>
  <si>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</si>
  <si>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</si>
  <si>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</si>
  <si>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</si>
  <si>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</si>
  <si>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</si>
  <si>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</si>
  <si>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</si>
  <si>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</si>
  <si>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</si>
  <si>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</si>
  <si>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</si>
  <si>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</si>
  <si>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</si>
  <si>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</si>
  <si>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</si>
  <si>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</si>
  <si>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</si>
  <si>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</si>
  <si>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</si>
  <si>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</si>
  <si>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</si>
  <si>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</si>
  <si>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</si>
  <si>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</si>
  <si>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</si>
  <si>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</si>
  <si>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</si>
  <si>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</si>
  <si>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</si>
  <si>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</si>
  <si>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</si>
  <si>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</si>
  <si>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</si>
  <si>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</si>
  <si>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</si>
  <si>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</si>
  <si>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</si>
  <si>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</si>
  <si>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</si>
  <si>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</si>
  <si>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</si>
  <si>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</si>
  <si>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</si>
  <si>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</si>
  <si>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</si>
  <si>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</si>
  <si>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</si>
  <si>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</si>
  <si>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</si>
  <si>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</si>
  <si>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</si>
  <si>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</si>
  <si>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</si>
  <si>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</si>
  <si>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</si>
  <si>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</si>
  <si>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</si>
  <si>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</si>
  <si>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</si>
  <si>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</si>
  <si>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</si>
  <si>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</si>
  <si>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</si>
  <si>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</si>
  <si>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</si>
  <si>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</si>
  <si>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</si>
  <si>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</si>
  <si>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</si>
  <si>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</si>
  <si>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</si>
  <si>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</si>
  <si>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</si>
  <si>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</si>
  <si>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</si>
  <si>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</si>
  <si>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</si>
  <si>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</si>
  <si>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</si>
  <si>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</si>
  <si>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</si>
  <si>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</si>
  <si>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</si>
  <si>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</si>
  <si>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</si>
  <si>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</si>
  <si>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</si>
  <si>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</si>
  <si>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</si>
  <si>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</si>
  <si>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</si>
  <si>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</si>
  <si>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</si>
  <si>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</si>
  <si>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</si>
  <si>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</si>
  <si>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</si>
  <si>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</si>
  <si>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</si>
  <si>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</si>
  <si>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</si>
  <si>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</si>
  <si>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</si>
  <si>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</si>
  <si>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</si>
  <si>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</si>
  <si>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</si>
  <si>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</si>
  <si>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</si>
  <si>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</si>
  <si>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</si>
  <si>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</si>
  <si>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</si>
  <si>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</si>
  <si>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</si>
  <si>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</si>
  <si>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</si>
  <si>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</si>
  <si>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</si>
  <si>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</si>
  <si>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</si>
  <si>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</si>
  <si>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</si>
  <si>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</si>
  <si>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</si>
  <si>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</si>
  <si>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</si>
  <si>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</si>
  <si>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</si>
  <si>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</si>
  <si>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</si>
  <si>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</si>
  <si>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</si>
  <si>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</si>
  <si>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</si>
  <si>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</si>
  <si>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</si>
  <si>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</si>
  <si>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</si>
  <si>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</si>
  <si>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</si>
  <si>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</si>
  <si>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</si>
  <si>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</si>
  <si>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</si>
  <si>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</si>
  <si>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</si>
  <si>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</si>
  <si>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</si>
  <si>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</si>
  <si>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</si>
  <si>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</si>
  <si>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</si>
  <si>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</si>
  <si>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</si>
  <si>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</si>
  <si>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</si>
  <si>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</si>
  <si>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</si>
  <si>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</si>
  <si>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</si>
  <si>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</si>
  <si>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</si>
  <si>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</si>
  <si>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</si>
  <si>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</si>
  <si>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</si>
  <si>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</si>
  <si>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</si>
  <si>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</si>
  <si>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</si>
  <si>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</si>
  <si>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</si>
  <si>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</si>
  <si>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</si>
  <si>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</si>
  <si>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</si>
  <si>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</si>
  <si>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</si>
  <si>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</si>
  <si>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</si>
  <si>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</si>
  <si>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</si>
  <si>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</si>
  <si>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</si>
  <si>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</si>
  <si>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</si>
  <si>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</si>
  <si>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</si>
  <si>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</si>
  <si>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</si>
  <si>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</si>
  <si>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</si>
  <si>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</si>
  <si>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</si>
  <si>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</si>
  <si>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</si>
  <si>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</si>
  <si>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</si>
  <si>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</si>
  <si>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</si>
  <si>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</si>
  <si>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</si>
  <si>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</si>
  <si>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</si>
  <si>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</si>
  <si>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</si>
  <si>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</si>
  <si>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</si>
  <si>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</si>
  <si>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</si>
  <si>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</si>
  <si>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</si>
  <si>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</si>
  <si>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</si>
  <si>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</si>
  <si>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</si>
  <si>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</si>
  <si>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</si>
  <si>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</si>
  <si>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</si>
  <si>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</si>
  <si>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</si>
  <si>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</si>
  <si>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</si>
  <si>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</si>
  <si>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</si>
  <si>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</si>
  <si>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</si>
  <si>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</si>
  <si>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</si>
  <si>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</si>
  <si>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</si>
  <si>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</si>
  <si>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</si>
  <si>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</si>
  <si>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</si>
  <si>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</si>
  <si>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</si>
  <si>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</si>
  <si>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</si>
  <si>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</si>
  <si>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</si>
  <si>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</si>
  <si>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</si>
  <si>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</si>
  <si>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</si>
  <si>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</si>
  <si>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</si>
  <si>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</si>
  <si>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</si>
  <si>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</si>
  <si>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</si>
  <si>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</si>
  <si>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</si>
  <si>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</si>
  <si>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</si>
  <si>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</si>
  <si>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</si>
  <si>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</si>
  <si>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</si>
  <si>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</si>
  <si>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</si>
  <si>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</si>
  <si>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</si>
  <si>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</si>
  <si>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</si>
  <si>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</si>
  <si>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</si>
  <si>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</si>
  <si>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</si>
  <si>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</si>
  <si>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</si>
  <si>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</si>
  <si>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</si>
  <si>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</si>
  <si>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</si>
  <si>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</si>
  <si>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</si>
  <si>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</si>
  <si>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</si>
  <si>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</si>
  <si>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</si>
  <si>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</si>
  <si>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</si>
  <si>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</si>
  <si>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</si>
  <si>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</si>
  <si>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</si>
  <si>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</si>
  <si>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</si>
  <si>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</si>
  <si>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</si>
  <si>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</si>
  <si>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</si>
  <si>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</si>
  <si>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</si>
  <si>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</si>
  <si>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</si>
  <si>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</si>
  <si>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</si>
  <si>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</si>
  <si>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</si>
  <si>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</si>
  <si>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</si>
  <si>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</si>
  <si>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</si>
  <si>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</si>
  <si>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</si>
  <si>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</si>
  <si>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</si>
  <si>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</si>
  <si>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</si>
  <si>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</si>
  <si>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</si>
  <si>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</si>
  <si>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</si>
  <si>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</si>
  <si>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</si>
  <si>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</si>
  <si>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</si>
  <si>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</si>
  <si>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</si>
  <si>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</si>
  <si>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</si>
  <si>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</si>
  <si>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</si>
  <si>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</si>
  <si>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</si>
  <si>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</si>
  <si>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</si>
  <si>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</si>
  <si>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</si>
  <si>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</si>
  <si>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</si>
  <si>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</si>
  <si>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</si>
  <si>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</si>
  <si>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</si>
  <si>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</si>
  <si>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</si>
  <si>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</si>
  <si>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</si>
  <si>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</si>
  <si>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</si>
  <si>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</si>
  <si>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</si>
  <si>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</si>
  <si>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</si>
  <si>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</si>
  <si>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</si>
  <si>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</si>
  <si>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</si>
  <si>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</si>
  <si>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</si>
  <si>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</si>
  <si>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</si>
  <si>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</si>
  <si>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</si>
  <si>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</si>
  <si>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</si>
  <si>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</si>
  <si>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</si>
  <si>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</si>
  <si>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</si>
  <si>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</si>
  <si>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</si>
  <si>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</si>
  <si>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</si>
  <si>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</si>
  <si>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</si>
  <si>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</si>
  <si>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</si>
  <si>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</si>
  <si>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</si>
  <si>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</si>
  <si>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</si>
  <si>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</si>
  <si>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</si>
  <si>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</si>
  <si>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</si>
  <si>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</si>
  <si>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</si>
  <si>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</si>
  <si>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</si>
  <si>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</si>
  <si>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</si>
  <si>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</si>
  <si>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</si>
  <si>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</si>
  <si>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</si>
  <si>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</si>
  <si>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</si>
  <si>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</si>
  <si>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</si>
  <si>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</si>
  <si>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</si>
  <si>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</si>
  <si>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</si>
  <si>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</si>
  <si>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</si>
  <si>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</si>
  <si>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</si>
  <si>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</si>
  <si>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</si>
  <si>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</si>
  <si>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</si>
  <si>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</si>
  <si>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</si>
  <si>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</si>
  <si>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</si>
  <si>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</si>
  <si>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</si>
  <si>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</si>
  <si>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</si>
  <si>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</si>
  <si>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</si>
  <si>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</si>
  <si>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</si>
  <si>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</si>
  <si>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</si>
  <si>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</si>
  <si>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</si>
  <si>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</si>
  <si>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</si>
  <si>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</si>
  <si>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</si>
  <si>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</si>
  <si>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</si>
  <si>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</si>
  <si>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</si>
  <si>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</si>
  <si>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</si>
  <si>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</si>
  <si>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</si>
  <si>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</si>
  <si>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</si>
  <si>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</si>
  <si>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</si>
  <si>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</si>
  <si>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</si>
  <si>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</si>
  <si>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</si>
  <si>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</si>
  <si>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</si>
  <si>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</si>
  <si>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</si>
  <si>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</si>
  <si>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</si>
  <si>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</si>
  <si>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</si>
  <si>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</si>
  <si>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</si>
  <si>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</si>
  <si>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</si>
  <si>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</si>
  <si>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</si>
  <si>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</si>
  <si>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</si>
  <si>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</si>
  <si>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</si>
  <si>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</si>
  <si>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</si>
  <si>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</si>
  <si>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</si>
  <si>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</si>
  <si>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</si>
  <si>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</si>
  <si>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</si>
  <si>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</si>
  <si>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</si>
  <si>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</si>
  <si>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</si>
  <si>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</si>
  <si>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</si>
  <si>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</si>
  <si>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</si>
  <si>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</si>
  <si>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</si>
  <si>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</si>
  <si>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</si>
  <si>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</si>
  <si>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</si>
  <si>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</si>
  <si>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</si>
  <si>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</si>
  <si>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</si>
  <si>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</si>
  <si>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</si>
  <si>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</si>
  <si>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</si>
  <si>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</si>
  <si>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</si>
  <si>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</si>
  <si>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</si>
  <si>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</si>
  <si>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</si>
  <si>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</si>
  <si>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</si>
  <si>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</si>
  <si>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</si>
  <si>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</si>
  <si>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</si>
  <si>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</si>
  <si>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</si>
  <si>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</si>
  <si>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</si>
  <si>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</si>
  <si>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</si>
  <si>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</si>
  <si>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</si>
  <si>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</si>
  <si>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</si>
  <si>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</si>
  <si>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</si>
  <si>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</si>
  <si>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</si>
  <si>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</si>
  <si>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</si>
  <si>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</si>
  <si>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</si>
  <si>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</si>
  <si>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</si>
  <si>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</si>
  <si>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</si>
  <si>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</si>
  <si>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</si>
  <si>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</si>
  <si>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</si>
  <si>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</si>
  <si>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</si>
  <si>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</si>
  <si>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</si>
  <si>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</si>
  <si>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</si>
  <si>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</si>
  <si>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</si>
  <si>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</si>
  <si>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</si>
  <si>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</si>
  <si>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</si>
  <si>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</si>
  <si>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</si>
  <si>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</si>
  <si>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</si>
  <si>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</si>
  <si>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</si>
  <si>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</si>
  <si>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</si>
  <si>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</si>
  <si>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</si>
  <si>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</si>
  <si>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</si>
  <si>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</si>
  <si>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</si>
  <si>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</si>
  <si>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</si>
  <si>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</si>
  <si>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</si>
  <si>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</si>
  <si>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</si>
  <si>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</si>
  <si>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</si>
  <si>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</si>
  <si>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</si>
  <si>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</si>
  <si>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</si>
  <si>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</si>
  <si>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</si>
  <si>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</si>
  <si>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</si>
  <si>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</si>
  <si>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</si>
  <si>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</si>
  <si>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</si>
  <si>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</si>
  <si>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</si>
  <si>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</si>
  <si>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</si>
  <si>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</si>
  <si>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</si>
  <si>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</si>
  <si>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</si>
  <si>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</si>
  <si>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</si>
  <si>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</si>
  <si>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</si>
  <si>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</si>
  <si>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</si>
  <si>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</si>
  <si>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</si>
  <si>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</si>
  <si>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</si>
  <si>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</si>
  <si>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</si>
  <si>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</si>
  <si>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</si>
  <si>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</si>
  <si>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</si>
  <si>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</si>
  <si>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</si>
  <si>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</si>
  <si>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</si>
  <si>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</si>
  <si>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</si>
  <si>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</si>
  <si>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</si>
  <si>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</si>
  <si>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</si>
  <si>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</si>
  <si>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</si>
  <si>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</si>
  <si>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</si>
  <si>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</si>
  <si>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</si>
  <si>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</si>
  <si>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</si>
  <si>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</si>
  <si>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</si>
  <si>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</si>
  <si>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</si>
  <si>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</si>
  <si>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</si>
  <si>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</si>
  <si>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</si>
  <si>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</si>
  <si>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</si>
  <si>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</si>
  <si>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</si>
  <si>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</si>
  <si>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</si>
  <si>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</si>
  <si>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</si>
  <si>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</si>
  <si>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</si>
  <si>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</si>
  <si>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</si>
  <si>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</si>
  <si>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</si>
  <si>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</si>
  <si>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</si>
  <si>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</si>
  <si>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</si>
  <si>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</si>
  <si>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</si>
  <si>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</si>
  <si>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</si>
  <si>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</si>
  <si>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</si>
  <si>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</si>
  <si>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</si>
  <si>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</si>
  <si>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</si>
  <si>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</si>
  <si>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</si>
  <si>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</si>
  <si>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</si>
  <si>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</si>
  <si>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</si>
  <si>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</si>
  <si>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</si>
  <si>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</si>
  <si>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</si>
  <si>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</si>
  <si>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</si>
  <si>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</si>
  <si>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</si>
  <si>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</si>
  <si>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</si>
  <si>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</si>
  <si>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</si>
  <si>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</si>
  <si>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</si>
  <si>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</si>
  <si>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</si>
  <si>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</si>
  <si>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</si>
  <si>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</si>
  <si>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</si>
  <si>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</si>
  <si>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</si>
  <si>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</si>
  <si>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</si>
  <si>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</si>
  <si>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</si>
  <si>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</si>
  <si>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</si>
  <si>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</si>
  <si>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</si>
  <si>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</si>
  <si>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</si>
  <si>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</si>
  <si>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</si>
  <si>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</si>
  <si>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</si>
  <si>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</si>
  <si>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</si>
  <si>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</si>
  <si>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</si>
  <si>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</si>
  <si>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</si>
  <si>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</si>
  <si>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</si>
  <si>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</si>
  <si>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</si>
  <si>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</si>
  <si>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</si>
  <si>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</si>
  <si>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</si>
  <si>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</si>
  <si>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</si>
  <si>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</si>
  <si>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</si>
  <si>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</si>
  <si>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</si>
  <si>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</si>
  <si>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</si>
  <si>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</si>
  <si>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</si>
  <si>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</si>
  <si>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</si>
  <si>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</si>
  <si>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</si>
  <si>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</si>
  <si>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</si>
  <si>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</si>
  <si>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</si>
  <si>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</si>
  <si>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</si>
  <si>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</si>
  <si>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</si>
  <si>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</si>
  <si>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</si>
  <si>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</si>
  <si>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</si>
  <si>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</si>
  <si>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</si>
  <si>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</si>
  <si>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</si>
  <si>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</si>
  <si>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</si>
  <si>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</si>
  <si>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</si>
  <si>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</si>
  <si>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</si>
  <si>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</si>
  <si>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</si>
  <si>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</si>
  <si>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</si>
  <si>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</si>
  <si>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</si>
  <si>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</si>
  <si>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</si>
  <si>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</si>
  <si>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</si>
  <si>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</si>
  <si>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</si>
  <si>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</si>
  <si>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</si>
  <si>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</si>
  <si>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</si>
  <si>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</si>
  <si>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</si>
  <si>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</si>
  <si>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</si>
  <si>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</si>
  <si>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</si>
  <si>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</si>
  <si>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</si>
  <si>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</si>
  <si>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</si>
  <si>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</si>
  <si>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</si>
  <si>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</si>
  <si>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</si>
  <si>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</si>
  <si>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</si>
  <si>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</si>
  <si>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</si>
  <si>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</si>
  <si>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</si>
  <si>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</si>
  <si>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</si>
  <si>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</si>
  <si>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</si>
  <si>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</si>
  <si>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</si>
  <si>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</si>
  <si>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</si>
  <si>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</si>
  <si>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</si>
  <si>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</si>
  <si>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</si>
  <si>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</si>
  <si>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</si>
  <si>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</si>
  <si>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</si>
  <si>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</si>
  <si>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</si>
  <si>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</si>
  <si>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</si>
  <si>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</si>
  <si>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</si>
  <si>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</si>
  <si>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</si>
  <si>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</si>
  <si>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</si>
  <si>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</si>
  <si>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</si>
  <si>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</si>
  <si>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</si>
  <si>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</si>
  <si>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</si>
  <si>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</si>
  <si>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</si>
  <si>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</si>
  <si>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</si>
  <si>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</si>
  <si>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</si>
  <si>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</si>
  <si>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</si>
  <si>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</si>
  <si>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</si>
  <si>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</si>
  <si>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</si>
  <si>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</si>
  <si>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</si>
  <si>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</si>
  <si>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</si>
  <si>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</si>
  <si>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</si>
  <si>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</si>
  <si>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</si>
  <si>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</si>
  <si>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</si>
  <si>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</si>
  <si>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</si>
  <si>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</si>
  <si>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</si>
  <si>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</si>
  <si>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</si>
  <si>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</si>
  <si>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</si>
  <si>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</si>
  <si>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</si>
  <si>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</si>
  <si>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</si>
  <si>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</si>
  <si>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</si>
  <si>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</si>
  <si>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</si>
  <si>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</si>
  <si>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</si>
  <si>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</si>
  <si>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</si>
  <si>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</si>
  <si>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</si>
  <si>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</si>
  <si>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</si>
  <si>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</si>
  <si>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</si>
  <si>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</si>
  <si>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</si>
  <si>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</si>
  <si>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</si>
  <si>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</si>
  <si>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</si>
  <si>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</si>
  <si>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</si>
  <si>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</si>
  <si>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</si>
  <si>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</si>
  <si>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</si>
  <si>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</si>
  <si>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</si>
  <si>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</si>
  <si>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</si>
  <si>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</si>
  <si>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</si>
  <si>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</si>
  <si>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</si>
  <si>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</si>
  <si>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</si>
  <si>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</si>
  <si>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</si>
  <si>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</si>
  <si>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</si>
  <si>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</si>
  <si>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</si>
  <si>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</si>
  <si>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</si>
  <si>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</si>
  <si>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</si>
  <si>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</si>
  <si>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</si>
  <si>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</si>
  <si>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</si>
  <si>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</si>
  <si>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</si>
  <si>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</si>
  <si>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</si>
  <si>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</si>
  <si>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</si>
  <si>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</si>
  <si>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</si>
  <si>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</si>
  <si>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</si>
  <si>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</si>
  <si>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</si>
  <si>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</si>
  <si>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</si>
  <si>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</si>
  <si>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</si>
  <si>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</si>
  <si>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</si>
  <si>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</si>
  <si>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</si>
  <si>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</si>
  <si>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</si>
  <si>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</si>
  <si>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</si>
  <si>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</si>
  <si>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</si>
  <si>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</si>
  <si>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</si>
  <si>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</si>
  <si>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</si>
  <si>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</si>
  <si>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</si>
  <si>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</si>
  <si>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</si>
  <si>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</si>
  <si>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</si>
  <si>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</si>
  <si>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</si>
  <si>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</si>
  <si>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</si>
  <si>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</si>
  <si>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</si>
  <si>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</si>
  <si>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</si>
  <si>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</si>
  <si>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</si>
  <si>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</si>
  <si>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</si>
  <si>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</si>
  <si>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</si>
  <si>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</si>
  <si>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</si>
  <si>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</si>
  <si>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</si>
  <si>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</si>
  <si>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</si>
  <si>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</si>
  <si>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</si>
  <si>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</si>
  <si>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</si>
  <si>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</si>
  <si>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</si>
  <si>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</si>
  <si>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</si>
  <si>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</si>
  <si>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</si>
  <si>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</si>
  <si>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</si>
  <si>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</si>
  <si>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</si>
  <si>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</si>
  <si>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</si>
  <si>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</si>
  <si>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</si>
  <si>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</si>
  <si>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</si>
  <si>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</si>
  <si>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</si>
  <si>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</si>
  <si>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</si>
  <si>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</si>
  <si>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</si>
  <si>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</si>
  <si>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</si>
  <si>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</si>
  <si>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</si>
  <si>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</si>
  <si>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</si>
  <si>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</si>
  <si>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</si>
  <si>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</si>
  <si>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</si>
  <si>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</si>
  <si>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</si>
  <si>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</si>
  <si>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</si>
  <si>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</si>
  <si>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</si>
  <si>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</si>
  <si>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</si>
  <si>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</si>
  <si>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</si>
  <si>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</si>
  <si>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</si>
  <si>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</si>
  <si>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</si>
  <si>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</si>
  <si>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</si>
  <si>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</si>
  <si>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</si>
  <si>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</si>
  <si>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</si>
  <si>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</si>
  <si>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</si>
  <si>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</si>
  <si>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</si>
  <si>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</si>
  <si>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</si>
  <si>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</si>
  <si>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</si>
  <si>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</si>
  <si>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</si>
  <si>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</si>
  <si>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</si>
  <si>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</si>
  <si>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</si>
  <si>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</si>
  <si>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</si>
  <si>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</si>
  <si>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</si>
  <si>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</si>
  <si>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</si>
  <si>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</si>
  <si>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</si>
  <si>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</si>
  <si>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</si>
  <si>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</si>
  <si>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</si>
  <si>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</si>
  <si>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</si>
  <si>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</si>
  <si>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</si>
  <si>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</si>
  <si>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</si>
  <si>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</si>
  <si>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</si>
  <si>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</si>
  <si>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</si>
  <si>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</si>
  <si>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</si>
  <si>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</si>
  <si>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</si>
  <si>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</si>
  <si>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</si>
  <si>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</si>
  <si>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</si>
  <si>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</si>
  <si>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</si>
  <si>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</si>
  <si>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</si>
  <si>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</si>
  <si>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</si>
  <si>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</si>
  <si>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</si>
  <si>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</si>
  <si>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</si>
  <si>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</si>
  <si>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</si>
  <si>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</si>
  <si>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</si>
  <si>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</si>
  <si>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</si>
  <si>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</si>
  <si>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</si>
  <si>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</si>
  <si>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</si>
  <si>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</si>
  <si>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</si>
  <si>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</si>
  <si>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</si>
  <si>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</si>
  <si>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</si>
  <si>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</si>
  <si>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</si>
  <si>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</si>
  <si>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</si>
  <si>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</si>
  <si>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</si>
  <si>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</si>
  <si>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</si>
  <si>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</si>
  <si>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</si>
  <si>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</si>
  <si>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</si>
  <si>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</si>
  <si>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</si>
  <si>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</si>
  <si>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</si>
  <si>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</si>
  <si>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</si>
  <si>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</si>
  <si>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</si>
  <si>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</si>
  <si>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</si>
  <si>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</si>
  <si>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</si>
  <si>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</si>
  <si>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</si>
  <si>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</si>
  <si>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</si>
  <si>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</si>
  <si>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</si>
  <si>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</si>
  <si>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</si>
  <si>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</si>
  <si>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</si>
  <si>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</si>
  <si>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</si>
  <si>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</si>
  <si>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</si>
  <si>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</si>
  <si>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</si>
  <si>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</si>
  <si>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</si>
  <si>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</si>
  <si>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</si>
  <si>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</si>
  <si>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</si>
  <si>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</si>
  <si>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</si>
  <si>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</si>
  <si>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</si>
  <si>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</si>
  <si>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</si>
  <si>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</si>
  <si>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</si>
  <si>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</si>
  <si>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</si>
  <si>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</si>
  <si>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</si>
  <si>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</si>
  <si>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</si>
  <si>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</si>
  <si>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</si>
  <si>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</si>
  <si>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</si>
  <si>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</si>
  <si>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</si>
  <si>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</si>
  <si>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</si>
  <si>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</si>
  <si>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</si>
  <si>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</si>
  <si>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</si>
  <si>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</si>
  <si>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</si>
  <si>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</si>
  <si>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</si>
  <si>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</si>
  <si>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</si>
  <si>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</si>
  <si>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</si>
  <si>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</si>
  <si>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</si>
  <si>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</si>
  <si>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</si>
  <si>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</si>
  <si>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</si>
  <si>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</si>
  <si>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</si>
  <si>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</si>
  <si>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</si>
  <si>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</si>
  <si>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</si>
  <si>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</si>
  <si>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</si>
  <si>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</si>
  <si>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</si>
  <si>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</si>
  <si>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</si>
  <si>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</si>
  <si>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</si>
  <si>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</si>
  <si>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</si>
  <si>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</si>
  <si>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</si>
  <si>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</si>
  <si>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</si>
  <si>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</si>
  <si>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</si>
  <si>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</si>
  <si>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</si>
  <si>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</si>
  <si>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</si>
  <si>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</si>
  <si>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</si>
  <si>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</si>
  <si>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</si>
  <si>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</si>
  <si>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</si>
  <si>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</si>
  <si>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</si>
  <si>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</si>
  <si>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</si>
  <si>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</si>
  <si>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</si>
  <si>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</si>
  <si>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</si>
  <si>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</si>
  <si>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</si>
  <si>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</si>
  <si>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</si>
  <si>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</si>
  <si>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</si>
  <si>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</si>
  <si>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</si>
  <si>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</si>
  <si>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</si>
  <si>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</si>
  <si>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</si>
  <si>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</si>
  <si>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</si>
  <si>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</si>
  <si>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</si>
  <si>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</si>
  <si>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</si>
  <si>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</si>
  <si>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</si>
  <si>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</si>
  <si>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</si>
  <si>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</si>
  <si>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</si>
  <si>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</si>
  <si>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</si>
  <si>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</si>
  <si>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</si>
  <si>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</si>
  <si>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</si>
  <si>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</si>
  <si>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</si>
  <si>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</si>
  <si>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</si>
  <si>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</si>
  <si>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</si>
  <si>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</si>
  <si>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</si>
  <si>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</si>
  <si>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</si>
  <si>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</si>
  <si>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</si>
  <si>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</si>
  <si>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</si>
  <si>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</si>
  <si>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</si>
  <si>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</si>
  <si>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</si>
  <si>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</si>
  <si>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</si>
  <si>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</si>
  <si>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</si>
  <si>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</si>
  <si>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</si>
  <si>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</si>
  <si>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</si>
  <si>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</si>
  <si>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</si>
  <si>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</si>
  <si>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</si>
  <si>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</si>
  <si>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</si>
  <si>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</si>
  <si>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</si>
  <si>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</si>
  <si>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</si>
  <si>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</si>
  <si>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</si>
  <si>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</si>
  <si>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</si>
  <si>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</si>
  <si>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</si>
  <si>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</si>
  <si>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</si>
  <si>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</si>
  <si>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</si>
  <si>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</si>
  <si>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</si>
  <si>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</si>
  <si>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</si>
  <si>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</si>
  <si>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</si>
  <si>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</si>
  <si>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</si>
  <si>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</si>
  <si>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</si>
  <si>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</si>
  <si>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</si>
  <si>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</si>
  <si>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</si>
  <si>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</si>
  <si>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</si>
  <si>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</si>
  <si>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</si>
  <si>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</si>
  <si>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</si>
  <si>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</si>
  <si>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</si>
  <si>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</si>
  <si>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</si>
  <si>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</si>
  <si>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</si>
  <si>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</si>
  <si>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</si>
  <si>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</si>
  <si>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</si>
  <si>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</si>
  <si>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</si>
  <si>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</si>
  <si>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</si>
  <si>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</si>
  <si>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</si>
  <si>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</si>
  <si>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</si>
  <si>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</si>
  <si>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</si>
  <si>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</si>
  <si>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</si>
  <si>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</si>
  <si>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</si>
  <si>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</si>
  <si>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</si>
  <si>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</si>
  <si>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</si>
  <si>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</si>
  <si>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</si>
  <si>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</si>
  <si>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</si>
  <si>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</si>
  <si>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</si>
  <si>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</si>
  <si>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</si>
  <si>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</si>
  <si>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</si>
  <si>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</si>
  <si>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</si>
  <si>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</si>
  <si>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</si>
  <si>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</si>
  <si>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</si>
  <si>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</si>
  <si>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</si>
  <si>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</si>
  <si>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</si>
  <si>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</si>
  <si>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</si>
  <si>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</si>
  <si>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</si>
  <si>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</si>
  <si>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</si>
  <si>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</si>
  <si>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</si>
  <si>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</si>
  <si>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</si>
  <si>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</si>
  <si>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</si>
  <si>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</si>
  <si>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</si>
  <si>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</si>
  <si>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</si>
  <si>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</si>
  <si>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</si>
  <si>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</si>
  <si>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</si>
  <si>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</si>
  <si>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</si>
  <si>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</si>
  <si>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</si>
  <si>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</si>
  <si>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</si>
  <si>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</si>
  <si>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</si>
  <si>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</si>
  <si>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</si>
  <si>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</si>
  <si>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</si>
  <si>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</si>
  <si>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</si>
  <si>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</si>
  <si>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</si>
  <si>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</si>
  <si>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</si>
  <si>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</si>
  <si>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</si>
  <si>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</si>
  <si>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</si>
  <si>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</si>
  <si>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</si>
  <si>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</si>
  <si>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</si>
  <si>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</si>
  <si>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</si>
  <si>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</si>
  <si>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</si>
  <si>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</si>
  <si>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</si>
  <si>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</si>
  <si>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</si>
  <si>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</si>
  <si>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</si>
  <si>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</si>
  <si>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</si>
  <si>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</si>
  <si>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</si>
  <si>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</si>
  <si>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</si>
  <si>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</si>
  <si>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</si>
  <si>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</si>
  <si>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</si>
  <si>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</si>
  <si>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</si>
  <si>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</si>
  <si>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</si>
  <si>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</si>
  <si>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</si>
  <si>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</si>
  <si>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</si>
  <si>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</si>
  <si>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</si>
  <si>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</si>
  <si>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</si>
  <si>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</si>
  <si>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</si>
  <si>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</si>
  <si>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</si>
  <si>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</si>
  <si>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</si>
  <si>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</si>
  <si>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</si>
  <si>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</si>
  <si>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</si>
  <si>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</si>
  <si>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</si>
  <si>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</si>
  <si>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</si>
  <si>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</si>
  <si>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</si>
  <si>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</si>
  <si>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</si>
  <si>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</si>
  <si>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</si>
  <si>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</si>
  <si>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</si>
  <si>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</si>
  <si>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</si>
  <si>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</si>
  <si>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</si>
  <si>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</si>
  <si>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</si>
  <si>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</si>
  <si>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</si>
  <si>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</si>
  <si>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</si>
  <si>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</si>
  <si>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</si>
  <si>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</si>
  <si>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</si>
  <si>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</si>
  <si>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</si>
  <si>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</si>
  <si>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</si>
  <si>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</si>
  <si>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</si>
  <si>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</si>
  <si>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</si>
  <si>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</si>
  <si>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</si>
  <si>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</si>
  <si>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</si>
  <si>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</si>
  <si>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</si>
  <si>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</si>
  <si>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</si>
  <si>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</si>
  <si>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</si>
  <si>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</si>
  <si>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</si>
  <si>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</si>
  <si>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</si>
  <si>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</si>
  <si>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</si>
  <si>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</si>
  <si>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</si>
  <si>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</si>
  <si>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</si>
  <si>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</si>
  <si>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</si>
  <si>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</si>
  <si>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</si>
  <si>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</si>
  <si>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</si>
  <si>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</si>
  <si>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</si>
  <si>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</si>
  <si>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</si>
  <si>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</si>
  <si>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</si>
  <si>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</si>
  <si>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</si>
  <si>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</si>
  <si>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</si>
  <si>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</si>
  <si>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</si>
  <si>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</si>
  <si>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</si>
  <si>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</si>
  <si>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</si>
  <si>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</si>
  <si>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</si>
  <si>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</si>
  <si>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</si>
  <si>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</si>
  <si>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</si>
  <si>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</si>
  <si>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</si>
  <si>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</si>
  <si>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</si>
  <si>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</si>
  <si>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</si>
  <si>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</si>
  <si>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</si>
  <si>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</si>
  <si>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</si>
  <si>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</si>
  <si>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</si>
  <si>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</si>
  <si>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</si>
  <si>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</si>
  <si>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</si>
  <si>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</si>
  <si>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</si>
  <si>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</si>
  <si>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</si>
  <si>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</si>
  <si>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</si>
  <si>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</si>
  <si>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</si>
  <si>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</si>
  <si>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</si>
  <si>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</si>
  <si>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</si>
  <si>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</si>
  <si>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</si>
  <si>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</si>
  <si>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</si>
  <si>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</si>
  <si>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</si>
  <si>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</si>
  <si>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</si>
  <si>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</si>
  <si>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</si>
  <si>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</si>
  <si>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</si>
  <si>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</si>
  <si>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</si>
  <si>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</si>
  <si>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</si>
  <si>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</si>
  <si>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</si>
  <si>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</si>
  <si>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</si>
  <si>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</si>
  <si>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</si>
  <si>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</si>
  <si>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</si>
  <si>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</si>
  <si>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</si>
  <si>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</si>
  <si>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</si>
  <si>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</si>
  <si>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</si>
  <si>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</si>
  <si>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</si>
  <si>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</si>
  <si>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</si>
  <si>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</si>
  <si>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</si>
  <si>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</si>
  <si>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</si>
  <si>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</si>
  <si>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</si>
  <si>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</si>
  <si>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</si>
  <si>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</si>
  <si>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</si>
  <si>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</si>
  <si>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</si>
  <si>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</si>
  <si>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</si>
  <si>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</si>
  <si>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</si>
  <si>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</si>
  <si>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</si>
  <si>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</si>
  <si>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</si>
  <si>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</si>
  <si>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</si>
  <si>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</si>
  <si>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</si>
  <si>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</si>
  <si>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</si>
  <si>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</si>
  <si>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</si>
  <si>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</si>
  <si>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</si>
  <si>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</si>
  <si>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</si>
  <si>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</si>
  <si>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</si>
  <si>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</si>
  <si>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</si>
  <si>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</si>
  <si>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</si>
  <si>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</si>
  <si>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</si>
  <si>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</si>
  <si>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</si>
  <si>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</si>
  <si>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</si>
  <si>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</si>
  <si>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</si>
  <si>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</si>
  <si>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</si>
  <si>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</si>
  <si>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</si>
  <si>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</si>
  <si>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</si>
  <si>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</si>
  <si>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</si>
  <si>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</si>
  <si>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</si>
  <si>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</si>
  <si>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</si>
  <si>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</si>
  <si>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</si>
  <si>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</si>
  <si>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</si>
  <si>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</si>
  <si>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</si>
  <si>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</si>
  <si>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</si>
  <si>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</si>
  <si>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</si>
  <si>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</si>
  <si>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</si>
  <si>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</si>
  <si>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</si>
  <si>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</si>
  <si>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</si>
  <si>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</si>
  <si>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</si>
  <si>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</si>
  <si>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</si>
  <si>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</si>
  <si>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</si>
  <si>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</si>
  <si>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</si>
  <si>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</si>
  <si>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</si>
  <si>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</si>
  <si>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</si>
  <si>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</si>
  <si>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</si>
  <si>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</si>
  <si>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</si>
  <si>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</si>
  <si>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</si>
  <si>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</si>
  <si>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</si>
  <si>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</si>
  <si>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</si>
  <si>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</si>
  <si>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</si>
  <si>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</si>
  <si>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</si>
  <si>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</si>
  <si>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</si>
  <si>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</si>
  <si>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</si>
  <si>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</si>
  <si>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</si>
  <si>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</si>
  <si>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</si>
  <si>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</si>
  <si>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</si>
  <si>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</si>
  <si>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</si>
  <si>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</si>
  <si>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</si>
  <si>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</si>
  <si>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</si>
  <si>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</si>
  <si>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</si>
  <si>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</si>
  <si>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</si>
  <si>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</si>
  <si>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</si>
  <si>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</si>
  <si>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</si>
  <si>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</si>
  <si>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</si>
  <si>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</si>
  <si>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</si>
  <si>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</si>
  <si>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</si>
  <si>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</si>
  <si>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</si>
  <si>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</si>
  <si>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</si>
  <si>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</si>
  <si>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</si>
  <si>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</si>
  <si>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</si>
  <si>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</si>
  <si>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</si>
  <si>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</si>
  <si>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</si>
  <si>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</si>
  <si>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</si>
  <si>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</si>
  <si>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</si>
  <si>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</si>
  <si>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</si>
  <si>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</si>
  <si>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</si>
  <si>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</si>
  <si>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</si>
  <si>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</si>
  <si>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</si>
  <si>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</si>
  <si>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</si>
  <si>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</si>
  <si>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</si>
  <si>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</si>
  <si>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</si>
  <si>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</si>
  <si>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</si>
  <si>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</si>
  <si>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</si>
  <si>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</si>
  <si>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</si>
  <si>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</si>
  <si>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</si>
  <si>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</si>
  <si>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</si>
  <si>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</si>
  <si>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</si>
  <si>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</si>
  <si>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</si>
  <si>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</si>
  <si>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</si>
  <si>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</si>
  <si>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</si>
  <si>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</si>
  <si>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</si>
  <si>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</si>
  <si>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</si>
  <si>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</si>
  <si>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</si>
  <si>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</si>
  <si>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</si>
  <si>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</si>
  <si>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</si>
  <si>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</si>
  <si>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</si>
  <si>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</si>
  <si>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</si>
  <si>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</si>
  <si>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</si>
  <si>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</si>
  <si>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</si>
  <si>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</si>
  <si>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</si>
  <si>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</si>
  <si>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</si>
  <si>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</si>
  <si>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</si>
  <si>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</si>
  <si>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</si>
  <si>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</si>
  <si>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</si>
  <si>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</si>
  <si>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</si>
  <si>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</si>
  <si>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</si>
  <si>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</si>
  <si>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</si>
  <si>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</si>
  <si>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</si>
  <si>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</si>
  <si>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</si>
  <si>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</si>
  <si>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</si>
  <si>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</si>
  <si>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</si>
  <si>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</si>
  <si>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</si>
  <si>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</si>
  <si>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</si>
  <si>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</si>
  <si>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</si>
  <si>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</si>
  <si>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</si>
  <si>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</si>
  <si>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</si>
  <si>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</si>
  <si>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</si>
  <si>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</si>
  <si>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</si>
  <si>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</si>
  <si>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</si>
  <si>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</si>
  <si>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</si>
  <si>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</si>
  <si>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</si>
  <si>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</si>
  <si>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</si>
  <si>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</si>
  <si>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</si>
  <si>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</si>
  <si>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</si>
  <si>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</si>
  <si>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</si>
  <si>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</si>
  <si>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</si>
  <si>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</si>
  <si>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</si>
  <si>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</si>
  <si>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</si>
  <si>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</si>
  <si>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</si>
  <si>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</si>
  <si>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</si>
  <si>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</si>
  <si>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</si>
  <si>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</si>
  <si>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</si>
  <si>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</si>
  <si>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</si>
  <si>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</si>
  <si>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</si>
  <si>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</si>
  <si>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</si>
  <si>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</si>
  <si>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</si>
  <si>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</si>
  <si>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</si>
  <si>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</si>
  <si>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</si>
  <si>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</si>
  <si>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</si>
  <si>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</si>
  <si>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</si>
  <si>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</si>
  <si>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</si>
  <si>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</si>
  <si>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</si>
  <si>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</si>
  <si>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</si>
  <si>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</si>
  <si>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</si>
  <si>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</si>
  <si>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</si>
  <si>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</si>
  <si>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</si>
  <si>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</si>
  <si>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</si>
  <si>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</si>
  <si>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</si>
  <si>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</si>
  <si>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</si>
  <si>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</si>
  <si>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</si>
  <si>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</si>
  <si>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</si>
  <si>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</si>
  <si>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</si>
  <si>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</si>
  <si>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</si>
  <si>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</si>
  <si>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</si>
  <si>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</si>
  <si>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</si>
  <si>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</si>
  <si>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</si>
  <si>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</si>
  <si>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</si>
  <si>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</si>
  <si>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</si>
  <si>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</si>
  <si>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</si>
  <si>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</si>
  <si>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</si>
  <si>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</si>
  <si>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</si>
  <si>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</si>
  <si>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</si>
  <si>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</si>
  <si>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</si>
  <si>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</si>
  <si>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</si>
  <si>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</si>
  <si>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</si>
  <si>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</si>
  <si>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</si>
  <si>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</si>
  <si>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</si>
  <si>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</si>
  <si>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</si>
  <si>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</si>
  <si>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</si>
  <si>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</si>
  <si>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</si>
  <si>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</si>
  <si>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</si>
  <si>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</si>
  <si>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</si>
  <si>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</si>
  <si>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</si>
  <si>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</si>
  <si>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</si>
  <si>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</si>
  <si>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</si>
  <si>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</si>
  <si>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</si>
  <si>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</si>
  <si>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</si>
  <si>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</si>
  <si>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</si>
  <si>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</si>
  <si>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</si>
  <si>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</si>
  <si>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</si>
  <si>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</si>
  <si>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</si>
  <si>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</si>
  <si>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</si>
  <si>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</si>
  <si>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</si>
  <si>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</si>
  <si>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</si>
  <si>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</si>
  <si>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</si>
  <si>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</si>
  <si>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</si>
  <si>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</si>
  <si>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</si>
  <si>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</si>
  <si>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</si>
  <si>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</si>
  <si>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</si>
  <si>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</si>
  <si>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</si>
  <si>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</si>
  <si>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</si>
  <si>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</si>
  <si>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</si>
  <si>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</si>
  <si>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</si>
  <si>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</si>
  <si>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</si>
  <si>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</si>
  <si>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</si>
  <si>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</si>
  <si>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</si>
  <si>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</si>
  <si>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</si>
  <si>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</si>
  <si>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</si>
  <si>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</si>
  <si>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</si>
  <si>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</si>
  <si>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</si>
  <si>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</si>
  <si>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</si>
  <si>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</si>
  <si>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</si>
  <si>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</si>
  <si>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</si>
  <si>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</si>
  <si>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</si>
  <si>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</si>
  <si>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</si>
  <si>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</si>
  <si>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</si>
  <si>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</si>
  <si>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</si>
  <si>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</si>
  <si>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</si>
  <si>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</si>
  <si>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</si>
  <si>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</si>
  <si>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</si>
  <si>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</si>
  <si>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</si>
  <si>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</si>
  <si>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</si>
  <si>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</si>
  <si>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</si>
  <si>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</si>
  <si>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</si>
  <si>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</si>
  <si>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</si>
  <si>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</si>
  <si>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</si>
  <si>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</si>
  <si>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</si>
  <si>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</si>
  <si>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</si>
  <si>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</si>
  <si>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</si>
  <si>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</si>
  <si>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</si>
  <si>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</si>
  <si>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</si>
  <si>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</si>
  <si>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</si>
  <si>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</si>
  <si>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</si>
  <si>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</si>
  <si>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</si>
  <si>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</si>
  <si>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</si>
  <si>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</si>
  <si>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</si>
  <si>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</si>
  <si>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</si>
  <si>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</si>
  <si>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</si>
  <si>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</si>
  <si>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</si>
  <si>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</si>
  <si>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</si>
  <si>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</si>
  <si>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</si>
  <si>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</si>
  <si>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</si>
  <si>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</si>
  <si>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</si>
  <si>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</si>
  <si>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</si>
  <si>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</si>
  <si>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</si>
  <si>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</si>
  <si>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</si>
  <si>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</si>
  <si>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</si>
  <si>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</si>
  <si>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</si>
  <si>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</si>
  <si>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</si>
  <si>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</si>
  <si>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</si>
  <si>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</si>
  <si>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</si>
  <si>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</si>
  <si>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</si>
  <si>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</si>
  <si>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</si>
  <si>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</si>
  <si>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</si>
  <si>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</si>
  <si>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</si>
  <si>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</si>
  <si>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</si>
  <si>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</si>
  <si>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</si>
  <si>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</si>
  <si>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</si>
  <si>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</si>
  <si>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</si>
  <si>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</si>
  <si>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</si>
  <si>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</si>
  <si>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</si>
  <si>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</si>
  <si>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</si>
  <si>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</si>
  <si>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</si>
  <si>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</si>
  <si>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</si>
  <si>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</si>
  <si>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</si>
  <si>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</si>
  <si>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</si>
  <si>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</si>
  <si>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</si>
  <si>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</si>
  <si>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</si>
  <si>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</si>
  <si>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</si>
  <si>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</si>
  <si>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</si>
  <si>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</si>
  <si>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</si>
  <si>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</si>
  <si>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</si>
  <si>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</si>
  <si>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</si>
  <si>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</si>
  <si>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</si>
  <si>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</si>
  <si>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</si>
  <si>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</si>
  <si>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</si>
  <si>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</si>
  <si>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</si>
  <si>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</si>
  <si>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</si>
  <si>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</si>
  <si>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</si>
  <si>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</si>
  <si>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</si>
  <si>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</si>
  <si>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</si>
  <si>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</si>
  <si>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</si>
  <si>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</si>
  <si>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</si>
  <si>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</si>
  <si>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</si>
  <si>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</si>
  <si>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</si>
  <si>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</si>
  <si>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</si>
  <si>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</si>
  <si>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</si>
  <si>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</si>
  <si>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</si>
  <si>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</si>
  <si>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</si>
  <si>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</si>
  <si>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</si>
  <si>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</si>
  <si>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</si>
  <si>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</si>
  <si>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</si>
  <si>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</si>
  <si>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</si>
  <si>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</si>
  <si>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</si>
  <si>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</si>
  <si>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</si>
  <si>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</si>
  <si>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</si>
  <si>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</si>
  <si>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</si>
  <si>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</si>
  <si>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</si>
  <si>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</si>
  <si>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</si>
  <si>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</si>
  <si>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</si>
  <si>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</si>
  <si>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</si>
  <si>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</si>
  <si>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</si>
  <si>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</si>
  <si>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</si>
  <si>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</si>
  <si>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</si>
  <si>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</si>
  <si>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</si>
  <si>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</si>
  <si>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</si>
  <si>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</si>
  <si>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</si>
  <si>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</si>
  <si>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</si>
  <si>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</si>
  <si>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</si>
  <si>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</si>
  <si>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</si>
  <si>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</si>
  <si>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</si>
  <si>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</si>
  <si>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</si>
  <si>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</si>
  <si>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</si>
  <si>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</si>
  <si>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</si>
  <si>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</si>
  <si>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</si>
  <si>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</si>
  <si>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</si>
  <si>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</si>
  <si>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</si>
  <si>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</si>
  <si>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</si>
  <si>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</si>
  <si>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</si>
  <si>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</si>
  <si>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</si>
  <si>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</si>
  <si>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</si>
  <si>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</si>
  <si>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</si>
  <si>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</si>
  <si>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</si>
  <si>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</si>
  <si>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</si>
  <si>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</si>
  <si>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</si>
  <si>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</si>
  <si>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</si>
  <si>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</si>
  <si>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</si>
  <si>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</si>
  <si>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</si>
  <si>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</si>
  <si>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</si>
  <si>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</si>
  <si>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</si>
  <si>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</si>
  <si>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</si>
  <si>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</si>
  <si>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</si>
  <si>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</si>
  <si>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</si>
  <si>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</si>
  <si>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</si>
  <si>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</si>
  <si>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</si>
  <si>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</si>
  <si>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</si>
  <si>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</si>
  <si>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</si>
  <si>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</si>
  <si>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</si>
  <si>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</si>
  <si>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</si>
  <si>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</si>
  <si>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</si>
  <si>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</si>
  <si>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</si>
  <si>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</si>
  <si>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</si>
  <si>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</si>
  <si>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</si>
  <si>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</si>
  <si>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</si>
  <si>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</si>
  <si>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</si>
  <si>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</si>
  <si>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</si>
  <si>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</si>
  <si>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</si>
  <si>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</si>
  <si>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</si>
  <si>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</si>
  <si>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</si>
  <si>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</si>
  <si>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</si>
  <si>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</si>
  <si>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</si>
  <si>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</si>
  <si>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</si>
  <si>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</si>
  <si>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</si>
  <si>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</si>
  <si>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</si>
  <si>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</si>
  <si>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</si>
  <si>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</si>
  <si>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</si>
  <si>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</si>
  <si>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</si>
  <si>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</si>
  <si>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</si>
  <si>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</si>
  <si>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</si>
  <si>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</si>
  <si>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</si>
  <si>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</si>
  <si>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</si>
  <si>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</si>
  <si>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</si>
  <si>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</si>
  <si>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</si>
  <si>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</si>
  <si>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</si>
  <si>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</si>
  <si>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</si>
  <si>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</si>
  <si>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</si>
  <si>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</si>
  <si>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</si>
  <si>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</si>
  <si>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</si>
  <si>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</si>
  <si>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</si>
  <si>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</si>
  <si>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</si>
  <si>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</si>
  <si>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</si>
  <si>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</si>
  <si>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</si>
  <si>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</si>
  <si>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</si>
  <si>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</si>
  <si>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</si>
  <si>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</si>
  <si>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</si>
  <si>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</si>
  <si>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</si>
  <si>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</si>
  <si>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</si>
  <si>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</si>
  <si>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</si>
  <si>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</si>
  <si>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</si>
  <si>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</si>
  <si>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</si>
  <si>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</si>
  <si>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</si>
  <si>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</si>
  <si>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</si>
  <si>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</si>
  <si>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</si>
  <si>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</si>
  <si>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</si>
  <si>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</si>
  <si>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</si>
  <si>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</si>
  <si>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</si>
  <si>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</si>
  <si>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</si>
  <si>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</si>
  <si>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</si>
  <si>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</si>
  <si>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</si>
  <si>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</si>
  <si>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</si>
  <si>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</si>
  <si>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</si>
  <si>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</si>
  <si>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</si>
  <si>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</si>
  <si>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</si>
  <si>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</si>
  <si>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</si>
  <si>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</si>
  <si>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</si>
  <si>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</si>
  <si>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</si>
  <si>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</si>
  <si>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</si>
  <si>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</si>
  <si>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</si>
  <si>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</si>
  <si>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</si>
  <si>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</si>
  <si>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</si>
  <si>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</si>
  <si>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</si>
  <si>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</si>
  <si>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</si>
  <si>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</si>
  <si>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</si>
  <si>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</si>
  <si>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</si>
  <si>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</si>
  <si>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</si>
  <si>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</si>
  <si>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</si>
  <si>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</si>
  <si>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</si>
  <si>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</si>
  <si>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</si>
  <si>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</si>
  <si>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</si>
  <si>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</si>
  <si>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</si>
  <si>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</si>
  <si>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</si>
  <si>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</si>
  <si>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</si>
  <si>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</si>
  <si>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</si>
  <si>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</si>
  <si>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</si>
  <si>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</si>
  <si>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</si>
  <si>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</si>
  <si>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</si>
  <si>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</si>
  <si>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</si>
  <si>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</si>
  <si>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</si>
  <si>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</si>
  <si>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</si>
  <si>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</si>
  <si>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</si>
  <si>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</si>
  <si>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</si>
  <si>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</si>
  <si>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</si>
  <si>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</si>
  <si>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</si>
  <si>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</si>
  <si>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</si>
  <si>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</si>
  <si>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</si>
  <si>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</si>
  <si>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</si>
  <si>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</si>
  <si>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</si>
  <si>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</si>
  <si>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</si>
  <si>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</si>
  <si>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</si>
  <si>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</si>
  <si>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</si>
  <si>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</si>
  <si>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</si>
  <si>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</si>
  <si>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</si>
  <si>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</si>
  <si>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</si>
  <si>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</si>
  <si>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</si>
  <si>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</si>
  <si>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</si>
  <si>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</si>
  <si>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</si>
  <si>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</si>
  <si>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</si>
  <si>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</si>
  <si>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</si>
  <si>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</si>
  <si>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</si>
  <si>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</si>
  <si>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</si>
  <si>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</si>
  <si>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</si>
  <si>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</si>
  <si>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</si>
  <si>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</si>
  <si>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</si>
  <si>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</si>
  <si>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</si>
  <si>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</si>
  <si>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</si>
  <si>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</si>
  <si>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</si>
  <si>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</si>
  <si>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</si>
  <si>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</si>
  <si>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</si>
  <si>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</si>
  <si>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</si>
  <si>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</si>
  <si>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</si>
  <si>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</si>
  <si>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</si>
  <si>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</si>
  <si>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</si>
  <si>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</si>
  <si>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</si>
  <si>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</si>
  <si>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</si>
  <si>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</si>
  <si>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</si>
  <si>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</si>
  <si>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</si>
  <si>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</si>
  <si>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</si>
  <si>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</si>
  <si>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</si>
  <si>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</si>
  <si>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</si>
  <si>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</si>
  <si>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</si>
  <si>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</si>
  <si>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</si>
  <si>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</si>
  <si>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</si>
  <si>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</si>
  <si>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</si>
  <si>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</si>
  <si>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</si>
  <si>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</si>
  <si>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</si>
  <si>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</si>
  <si>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</si>
  <si>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</si>
  <si>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</si>
  <si>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</si>
  <si>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</si>
  <si>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</si>
  <si>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</si>
  <si>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</si>
  <si>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</si>
  <si>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</si>
  <si>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</si>
  <si>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</si>
  <si>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</si>
  <si>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</si>
  <si>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</si>
  <si>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</si>
  <si>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</si>
  <si>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</si>
  <si>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</si>
  <si>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</si>
  <si>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</si>
  <si>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</si>
  <si>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</si>
  <si>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</si>
  <si>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</si>
  <si>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</si>
  <si>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</si>
  <si>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</si>
  <si>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</si>
  <si>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</si>
  <si>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</si>
  <si>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</si>
  <si>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</si>
  <si>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</si>
  <si>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</si>
  <si>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</si>
  <si>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</si>
  <si>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</si>
  <si>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</si>
  <si>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</si>
  <si>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</si>
  <si>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</si>
  <si>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</si>
  <si>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</si>
  <si>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</si>
  <si>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</si>
  <si>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</si>
  <si>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</si>
  <si>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</si>
  <si>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</si>
  <si>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</si>
  <si>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</si>
  <si>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</si>
  <si>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</si>
  <si>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</si>
  <si>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</si>
  <si>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</si>
  <si>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</si>
  <si>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</si>
  <si>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</si>
  <si>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</si>
  <si>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</si>
  <si>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</si>
  <si>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</si>
  <si>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</si>
  <si>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</si>
  <si>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</si>
  <si>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</si>
  <si>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</si>
  <si>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</si>
  <si>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</si>
  <si>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</si>
  <si>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</si>
  <si>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</si>
  <si>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</si>
  <si>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</si>
  <si>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</si>
  <si>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</si>
  <si>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</si>
  <si>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</si>
  <si>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</si>
  <si>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</si>
  <si>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</si>
  <si>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</si>
  <si>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</si>
  <si>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</si>
  <si>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</si>
  <si>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</si>
  <si>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</si>
  <si>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</si>
  <si>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</si>
  <si>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</si>
  <si>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</si>
  <si>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</si>
  <si>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</si>
  <si>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</si>
  <si>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</si>
  <si>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</si>
  <si>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</si>
  <si>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</si>
  <si>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</si>
  <si>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</si>
  <si>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</si>
  <si>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</si>
  <si>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</si>
  <si>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</si>
  <si>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</si>
  <si>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</si>
  <si>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</si>
  <si>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</si>
  <si>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</si>
  <si>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</si>
  <si>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</si>
  <si>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</si>
  <si>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</si>
  <si>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</si>
  <si>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</si>
  <si>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</si>
  <si>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</si>
  <si>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</si>
  <si>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</si>
  <si>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</si>
  <si>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</si>
  <si>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</si>
  <si>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</si>
  <si>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</si>
  <si>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</si>
  <si>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</si>
  <si>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</si>
  <si>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</si>
  <si>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</si>
  <si>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</si>
  <si>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</si>
  <si>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</si>
  <si>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</si>
  <si>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</si>
  <si>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</si>
  <si>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</si>
  <si>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</si>
  <si>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</si>
  <si>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</si>
  <si>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</si>
  <si>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</si>
  <si>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</si>
  <si>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</si>
  <si>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</si>
  <si>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</si>
  <si>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</si>
  <si>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</si>
  <si>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</si>
  <si>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</si>
  <si>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</si>
  <si>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</si>
  <si>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</si>
  <si>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</si>
  <si>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</si>
  <si>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</si>
  <si>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</si>
  <si>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</si>
  <si>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</si>
  <si>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</si>
  <si>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</si>
  <si>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</si>
  <si>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</si>
  <si>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</si>
  <si>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</si>
  <si>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</si>
  <si>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</si>
  <si>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</si>
  <si>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</si>
  <si>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</si>
  <si>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</si>
  <si>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</si>
  <si>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</si>
  <si>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</si>
  <si>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</si>
  <si>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</si>
  <si>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</si>
  <si>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</si>
  <si>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</si>
  <si>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</si>
  <si>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</si>
  <si>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</si>
  <si>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</si>
  <si>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</si>
  <si>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</si>
  <si>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</si>
  <si>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</si>
  <si>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</si>
  <si>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</si>
  <si>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</si>
  <si>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</si>
  <si>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</si>
  <si>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</si>
  <si>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</si>
  <si>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</si>
  <si>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</si>
  <si>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</si>
  <si>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</si>
  <si>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</si>
  <si>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</si>
  <si>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</si>
  <si>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</si>
  <si>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</si>
  <si>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</si>
  <si>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</si>
  <si>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</si>
  <si>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</si>
  <si>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</si>
  <si>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</si>
  <si>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</si>
  <si>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</si>
  <si>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</si>
  <si>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</si>
  <si>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</si>
  <si>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</si>
  <si>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</si>
  <si>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</si>
  <si>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</si>
  <si>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</si>
  <si>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</si>
  <si>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</si>
  <si>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</si>
  <si>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</si>
  <si>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</si>
  <si>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</si>
  <si>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</si>
  <si>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</si>
  <si>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</si>
  <si>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</si>
  <si>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</si>
  <si>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</si>
  <si>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</si>
  <si>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</si>
  <si>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</si>
  <si>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</si>
  <si>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</si>
  <si>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</si>
  <si>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</si>
  <si>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</si>
  <si>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</si>
  <si>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</si>
  <si>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</si>
  <si>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</si>
  <si>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</si>
  <si>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</si>
  <si>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</si>
  <si>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</si>
  <si>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</si>
  <si>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</si>
  <si>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</si>
  <si>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</si>
  <si>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</si>
  <si>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</si>
  <si>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</si>
  <si>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</si>
  <si>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</si>
  <si>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</si>
  <si>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</si>
  <si>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</si>
  <si>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</si>
  <si>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</si>
  <si>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</si>
  <si>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</si>
  <si>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</si>
  <si>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</si>
  <si>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</si>
  <si>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</si>
  <si>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</si>
  <si>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</si>
  <si>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</si>
  <si>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</si>
  <si>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</si>
  <si>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</si>
  <si>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</si>
  <si>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</si>
  <si>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</si>
  <si>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</si>
  <si>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</si>
  <si>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</si>
  <si>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</si>
  <si>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</si>
  <si>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</si>
  <si>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</si>
  <si>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</si>
  <si>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</si>
  <si>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</si>
  <si>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</si>
  <si>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</si>
  <si>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</si>
  <si>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</si>
  <si>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</si>
  <si>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</si>
  <si>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</si>
  <si>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</si>
  <si>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</si>
  <si>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</si>
  <si>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</si>
  <si>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</si>
  <si>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</si>
  <si>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</si>
  <si>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</si>
  <si>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</si>
  <si>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</si>
  <si>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</si>
  <si>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</si>
  <si>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</si>
  <si>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</si>
  <si>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</si>
  <si>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</si>
  <si>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</si>
  <si>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</si>
  <si>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</si>
  <si>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</si>
  <si>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</si>
  <si>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</si>
  <si>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</si>
  <si>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</si>
  <si>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</si>
  <si>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</si>
  <si>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</si>
  <si>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</si>
  <si>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</si>
  <si>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</si>
  <si>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</si>
  <si>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</si>
  <si>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</si>
  <si>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</si>
  <si>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</si>
  <si>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</si>
  <si>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</si>
  <si>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</si>
  <si>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</si>
  <si>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</si>
  <si>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</si>
  <si>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</si>
  <si>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</si>
  <si>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</si>
  <si>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</si>
  <si>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</si>
  <si>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</si>
  <si>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</si>
  <si>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</si>
  <si>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</si>
  <si>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</si>
  <si>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</si>
  <si>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</si>
  <si>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</si>
  <si>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</si>
  <si>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</si>
  <si>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</si>
  <si>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</si>
  <si>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</si>
  <si>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</si>
  <si>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</si>
  <si>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</si>
  <si>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</si>
  <si>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</si>
  <si>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</si>
  <si>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</si>
  <si>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</si>
  <si>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</si>
  <si>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</si>
  <si>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</si>
  <si>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</si>
  <si>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</si>
  <si>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</si>
  <si>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</si>
  <si>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</si>
  <si>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</si>
  <si>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</si>
  <si>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</si>
  <si>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</si>
  <si>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</si>
  <si>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</si>
  <si>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</si>
  <si>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</si>
  <si>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</si>
  <si>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</si>
  <si>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</si>
  <si>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</si>
  <si>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</si>
  <si>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</si>
  <si>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</si>
  <si>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</si>
  <si>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</si>
  <si>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</si>
  <si>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</si>
  <si>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</si>
  <si>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</si>
  <si>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</si>
  <si>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</si>
  <si>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</si>
  <si>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</si>
  <si>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</si>
  <si>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</si>
  <si>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</si>
  <si>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</si>
  <si>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</si>
  <si>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</si>
  <si>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</si>
  <si>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</si>
  <si>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</si>
  <si>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</si>
  <si>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</si>
  <si>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</si>
  <si>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</si>
  <si>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</si>
  <si>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</si>
  <si>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</si>
  <si>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</si>
  <si>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</si>
  <si>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</si>
  <si>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</si>
  <si>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</si>
  <si>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</si>
  <si>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</si>
  <si>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</si>
  <si>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</si>
  <si>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</si>
  <si>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</si>
  <si>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</si>
  <si>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</si>
  <si>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</si>
  <si>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</si>
  <si>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</si>
  <si>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</si>
  <si>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</si>
  <si>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</si>
  <si>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</si>
  <si>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</si>
  <si>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</si>
  <si>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</si>
  <si>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</si>
  <si>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</si>
  <si>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</si>
  <si>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</si>
  <si>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</si>
  <si>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</si>
  <si>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</si>
  <si>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</si>
  <si>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</si>
  <si>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</si>
  <si>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</si>
  <si>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</si>
  <si>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</si>
  <si>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</si>
  <si>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</si>
  <si>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</si>
  <si>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</si>
  <si>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</si>
  <si>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</si>
  <si>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</si>
  <si>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</si>
  <si>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</si>
  <si>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</si>
  <si>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</si>
  <si>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</si>
  <si>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</si>
  <si>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</si>
  <si>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</si>
  <si>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</si>
  <si>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</si>
  <si>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</si>
  <si>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</si>
  <si>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</si>
  <si>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</si>
  <si>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</si>
  <si>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</si>
  <si>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</si>
  <si>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</si>
  <si>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</si>
  <si>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</si>
  <si>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</si>
  <si>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</si>
  <si>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</si>
  <si>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</si>
  <si>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</si>
  <si>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</si>
  <si>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</si>
  <si>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</si>
  <si>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</si>
  <si>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</si>
  <si>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</si>
  <si>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</si>
  <si>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</si>
  <si>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</si>
  <si>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</si>
  <si>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</si>
  <si>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</si>
  <si>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</si>
  <si>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</si>
  <si>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</si>
  <si>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</si>
  <si>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</si>
  <si>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</si>
  <si>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</si>
  <si>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</si>
  <si>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</si>
  <si>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</si>
  <si>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</si>
  <si>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</si>
  <si>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</si>
  <si>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</si>
  <si>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</si>
  <si>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</si>
  <si>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</si>
  <si>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</si>
  <si>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</si>
  <si>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</si>
  <si>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</si>
  <si>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</si>
  <si>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</si>
  <si>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</si>
  <si>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</si>
  <si>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</si>
  <si>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</si>
  <si>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</si>
  <si>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</si>
  <si>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</si>
  <si>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</si>
  <si>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</si>
  <si>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</si>
  <si>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</si>
  <si>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</si>
  <si>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</si>
  <si>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</si>
  <si>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</si>
  <si>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</si>
  <si>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</si>
  <si>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</si>
  <si>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</si>
  <si>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</si>
  <si>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</si>
  <si>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</si>
  <si>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</si>
  <si>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</si>
  <si>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</si>
  <si>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</si>
  <si>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</si>
  <si>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</si>
  <si>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</si>
  <si>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</si>
  <si>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</si>
  <si>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</si>
  <si>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</si>
  <si>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</si>
  <si>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</si>
  <si>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</si>
  <si>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</si>
  <si>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</si>
  <si>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</si>
  <si>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</si>
  <si>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</si>
  <si>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</si>
  <si>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</si>
  <si>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</si>
  <si>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</si>
  <si>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</si>
  <si>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</si>
  <si>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</si>
  <si>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</si>
  <si>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</si>
  <si>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</si>
  <si>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</si>
  <si>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</si>
  <si>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</si>
  <si>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</si>
  <si>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</si>
  <si>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</si>
  <si>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</si>
  <si>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</si>
  <si>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</si>
  <si>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</si>
  <si>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</si>
  <si>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</si>
  <si>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</si>
  <si>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</si>
  <si>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</si>
  <si>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</si>
  <si>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</si>
  <si>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</si>
  <si>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</si>
  <si>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</si>
  <si>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</si>
  <si>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</si>
  <si>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</si>
  <si>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</si>
  <si>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</si>
  <si>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</si>
  <si>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</si>
  <si>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</si>
  <si>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</si>
  <si>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</si>
  <si>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</si>
  <si>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</si>
  <si>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</si>
  <si>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</si>
  <si>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</si>
  <si>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</si>
  <si>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</si>
  <si>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</si>
  <si>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</si>
  <si>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</si>
  <si>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</si>
  <si>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</si>
  <si>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</si>
  <si>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</si>
  <si>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</si>
  <si>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</si>
  <si>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</si>
  <si>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</si>
  <si>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</si>
  <si>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</si>
  <si>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</si>
  <si>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</si>
  <si>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</si>
  <si>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</si>
  <si>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</si>
  <si>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</si>
  <si>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</si>
  <si>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</si>
  <si>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</si>
  <si>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</si>
  <si>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</si>
  <si>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</si>
  <si>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</si>
  <si>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</si>
  <si>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</si>
  <si>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</si>
  <si>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</si>
  <si>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</si>
  <si>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</si>
  <si>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</si>
  <si>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</si>
  <si>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</si>
  <si>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</si>
  <si>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</si>
  <si>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</si>
  <si>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</si>
  <si>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</si>
  <si>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</si>
  <si>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</si>
  <si>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</si>
  <si>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</si>
  <si>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</si>
  <si>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</si>
  <si>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</si>
  <si>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</si>
  <si>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</si>
  <si>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</si>
  <si>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</si>
  <si>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</si>
  <si>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</si>
  <si>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</si>
  <si>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</si>
  <si>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</si>
  <si>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</si>
  <si>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</si>
  <si>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</si>
  <si>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</si>
  <si>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</si>
  <si>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</si>
  <si>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</si>
  <si>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</si>
  <si>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</si>
  <si>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</si>
  <si>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</si>
  <si>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</si>
  <si>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</si>
  <si>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</si>
  <si>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</si>
  <si>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</si>
  <si>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</si>
  <si>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</si>
  <si>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</si>
  <si>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</si>
  <si>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</si>
  <si>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</si>
  <si>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</si>
  <si>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</si>
  <si>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</si>
  <si>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</si>
  <si>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</si>
  <si>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</si>
  <si>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</si>
  <si>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</si>
  <si>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</si>
  <si>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</si>
  <si>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</si>
  <si>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</si>
  <si>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</si>
  <si>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</si>
  <si>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</si>
  <si>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</si>
  <si>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</si>
  <si>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</si>
  <si>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</si>
  <si>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</si>
  <si>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</si>
  <si>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</si>
  <si>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</si>
  <si>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</si>
  <si>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</si>
  <si>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</si>
  <si>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</si>
  <si>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</si>
  <si>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</si>
  <si>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</si>
  <si>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</si>
  <si>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</si>
  <si>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</si>
  <si>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</si>
  <si>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</si>
  <si>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</si>
  <si>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</si>
  <si>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</si>
  <si>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</si>
  <si>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</si>
  <si>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</si>
  <si>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</si>
  <si>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</si>
  <si>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</si>
  <si>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</si>
  <si>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</si>
  <si>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</si>
  <si>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</si>
  <si>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</si>
  <si>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</si>
  <si>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</si>
  <si>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</si>
  <si>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</si>
  <si>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</si>
  <si>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</si>
  <si>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</si>
  <si>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</si>
  <si>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</si>
  <si>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</si>
  <si>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</si>
  <si>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</si>
  <si>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</si>
  <si>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</si>
  <si>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</si>
  <si>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</si>
  <si>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</si>
  <si>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</si>
  <si>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</si>
  <si>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</si>
  <si>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</si>
  <si>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</si>
  <si>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</si>
  <si>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</si>
  <si>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</si>
  <si>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</si>
  <si>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</si>
  <si>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</si>
  <si>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</si>
  <si>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</si>
  <si>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</si>
  <si>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</si>
  <si>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</si>
  <si>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</si>
  <si>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</si>
  <si>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</si>
  <si>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</si>
  <si>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</si>
  <si>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</si>
  <si>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</si>
  <si>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</si>
  <si>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</si>
  <si>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</si>
  <si>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</si>
  <si>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</si>
  <si>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</si>
  <si>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</si>
  <si>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</si>
  <si>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</si>
  <si>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</si>
  <si>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</si>
  <si>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</si>
  <si>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</si>
  <si>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</si>
  <si>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</si>
  <si>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</si>
  <si>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</si>
  <si>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</si>
  <si>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</si>
  <si>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</si>
  <si>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</si>
  <si>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</si>
  <si>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</si>
  <si>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</si>
  <si>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</si>
  <si>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</si>
  <si>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</si>
  <si>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</si>
  <si>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</si>
  <si>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</si>
  <si>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</si>
  <si>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</si>
  <si>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</si>
  <si>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</si>
  <si>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</si>
  <si>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</si>
  <si>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</si>
  <si>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</si>
  <si>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</si>
  <si>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</si>
  <si>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</si>
  <si>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</si>
  <si>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</si>
  <si>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</si>
  <si>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</si>
  <si>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</si>
  <si>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</si>
  <si>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</si>
  <si>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</si>
  <si>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</si>
  <si>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</si>
  <si>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</si>
  <si>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</si>
  <si>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</si>
  <si>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</si>
  <si>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</si>
  <si>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</si>
  <si>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</si>
  <si>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</si>
  <si>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</si>
  <si>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</si>
  <si>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</si>
  <si>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</si>
  <si>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</si>
  <si>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</si>
  <si>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</si>
  <si>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</si>
  <si>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</si>
  <si>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</si>
  <si>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</si>
  <si>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</si>
  <si>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</si>
  <si>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</si>
  <si>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</si>
  <si>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</si>
  <si>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</si>
  <si>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</si>
  <si>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</si>
  <si>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</si>
  <si>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</si>
  <si>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</si>
  <si>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</si>
  <si>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</si>
  <si>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</si>
  <si>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</si>
  <si>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</si>
  <si>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</si>
  <si>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</si>
  <si>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</si>
  <si>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</si>
  <si>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</si>
  <si>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</si>
  <si>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</si>
  <si>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</si>
  <si>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</si>
  <si>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</si>
  <si>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</si>
  <si>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</si>
  <si>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</si>
  <si>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</si>
  <si>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</si>
  <si>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</si>
  <si>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</si>
  <si>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</si>
  <si>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</si>
  <si>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</si>
  <si>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</si>
  <si>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</si>
  <si>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</si>
  <si>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</si>
  <si>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</si>
  <si>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</si>
  <si>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</si>
  <si>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</si>
  <si>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</si>
  <si>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</si>
  <si>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</si>
  <si>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</si>
  <si>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</si>
  <si>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</si>
  <si>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</si>
  <si>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</si>
  <si>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</si>
  <si>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</si>
  <si>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</si>
  <si>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</si>
  <si>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</si>
  <si>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</si>
  <si>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</si>
  <si>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</si>
  <si>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</si>
  <si>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</si>
  <si>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</si>
  <si>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</si>
  <si>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</si>
  <si>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</si>
  <si>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</si>
  <si>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</si>
  <si>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</si>
  <si>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</si>
  <si>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</si>
  <si>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</si>
  <si>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</si>
  <si>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</si>
  <si>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</si>
  <si>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</si>
  <si>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</si>
  <si>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</si>
  <si>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</si>
  <si>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</si>
  <si>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</si>
  <si>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</si>
  <si>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</si>
  <si>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</si>
  <si>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</si>
  <si>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</si>
  <si>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</si>
  <si>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</si>
  <si>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</si>
  <si>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</si>
  <si>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</si>
  <si>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</si>
  <si>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</si>
  <si>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</si>
  <si>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</si>
  <si>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</si>
  <si>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</si>
  <si>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</si>
  <si>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</si>
  <si>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</si>
  <si>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</si>
  <si>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</si>
  <si>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</si>
  <si>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</si>
  <si>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</si>
  <si>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</si>
  <si>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</si>
  <si>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</si>
  <si>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</si>
  <si>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</si>
  <si>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</si>
  <si>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</si>
  <si>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</si>
  <si>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</si>
  <si>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</si>
  <si>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</si>
  <si>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</si>
  <si>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</si>
  <si>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</si>
  <si>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</si>
  <si>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</si>
  <si>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</si>
  <si>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</si>
  <si>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</si>
  <si>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</si>
  <si>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</si>
  <si>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</si>
  <si>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</si>
  <si>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</si>
  <si>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</si>
  <si>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</si>
  <si>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</si>
  <si>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</si>
  <si>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</si>
  <si>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</si>
  <si>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</si>
  <si>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</si>
  <si>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</si>
  <si>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</si>
  <si>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</si>
  <si>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</si>
  <si>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</si>
  <si>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</si>
  <si>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</si>
  <si>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</si>
  <si>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</si>
  <si>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</si>
  <si>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</si>
  <si>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</si>
  <si>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</si>
  <si>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</si>
  <si>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</si>
  <si>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</si>
  <si>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</si>
  <si>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</si>
  <si>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</si>
  <si>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</si>
  <si>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</si>
  <si>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</si>
  <si>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</si>
  <si>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</si>
  <si>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</si>
  <si>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</si>
  <si>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</si>
  <si>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</si>
  <si>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</si>
  <si>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</si>
  <si>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</si>
  <si>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</si>
  <si>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</si>
  <si>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</si>
  <si>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</si>
  <si>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</si>
  <si>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</si>
  <si>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</si>
  <si>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</si>
  <si>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</si>
  <si>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</si>
  <si>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</si>
  <si>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</si>
  <si>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</si>
  <si>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</si>
  <si>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</si>
  <si>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</si>
  <si>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</si>
  <si>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</si>
  <si>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</si>
  <si>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</si>
  <si>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</si>
  <si>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</si>
  <si>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</si>
  <si>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</si>
  <si>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</si>
  <si>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</si>
  <si>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</si>
  <si>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</si>
  <si>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</si>
  <si>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</si>
  <si>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</si>
  <si>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</si>
  <si>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</si>
  <si>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</si>
  <si>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</si>
  <si>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</si>
  <si>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</si>
  <si>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</si>
  <si>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</si>
  <si>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</si>
  <si>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</si>
  <si>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</si>
  <si>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</si>
  <si>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</si>
  <si>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</si>
  <si>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</si>
  <si>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</si>
  <si>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</si>
  <si>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</si>
  <si>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</si>
  <si>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</si>
  <si>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</si>
  <si>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</si>
  <si>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</si>
  <si>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</si>
  <si>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</si>
  <si>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</si>
  <si>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</si>
  <si>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</si>
  <si>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</si>
  <si>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</si>
  <si>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</si>
  <si>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</si>
  <si>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</si>
  <si>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</si>
  <si>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</si>
  <si>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</si>
  <si>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</si>
  <si>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</si>
  <si>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</si>
  <si>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</si>
  <si>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</si>
  <si>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</si>
  <si>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</si>
  <si>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</si>
  <si>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</si>
  <si>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</si>
  <si>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</si>
  <si>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</si>
  <si>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</si>
  <si>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</si>
  <si>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</si>
  <si>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</si>
  <si>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</si>
  <si>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</si>
  <si>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</si>
  <si>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</si>
  <si>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</si>
  <si>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</si>
  <si>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</si>
  <si>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</si>
  <si>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</si>
  <si>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</si>
  <si>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</si>
  <si>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</si>
  <si>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</si>
  <si>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</si>
  <si>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</si>
  <si>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</si>
  <si>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</si>
  <si>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</si>
  <si>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</si>
  <si>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</si>
  <si>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</si>
  <si>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</si>
  <si>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</si>
  <si>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</si>
  <si>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</si>
  <si>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</si>
  <si>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</si>
  <si>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</si>
  <si>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</si>
  <si>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</si>
  <si>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</si>
  <si>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</si>
  <si>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</si>
  <si>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</si>
  <si>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</si>
  <si>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</si>
  <si>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</si>
  <si>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</si>
  <si>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</si>
  <si>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</si>
  <si>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</si>
  <si>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</si>
  <si>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</si>
  <si>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</si>
  <si>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</si>
  <si>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</si>
  <si>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</si>
  <si>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</si>
  <si>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</si>
  <si>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</si>
  <si>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</si>
  <si>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</si>
  <si>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</si>
  <si>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</si>
  <si>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</si>
  <si>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</si>
  <si>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</si>
  <si>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</si>
  <si>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</si>
  <si>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</si>
  <si>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</si>
  <si>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</si>
  <si>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</si>
  <si>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</si>
  <si>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</si>
  <si>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</si>
  <si>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</si>
  <si>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</si>
  <si>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</si>
  <si>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</si>
  <si>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</si>
  <si>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</si>
  <si>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</si>
  <si>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</si>
  <si>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</si>
  <si>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</si>
  <si>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</si>
  <si>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</si>
  <si>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</si>
  <si>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</si>
  <si>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</si>
  <si>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</si>
  <si>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</si>
  <si>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</si>
  <si>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</si>
  <si>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</si>
  <si>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</si>
  <si>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</si>
  <si>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</si>
  <si>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</si>
  <si>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</si>
  <si>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</si>
  <si>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</si>
  <si>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</si>
  <si>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</si>
  <si>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</si>
  <si>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</si>
  <si>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</si>
  <si>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</si>
  <si>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</si>
  <si>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</si>
  <si>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</si>
  <si>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</si>
  <si>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</si>
  <si>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</si>
  <si>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</si>
  <si>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</si>
  <si>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</si>
  <si>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</si>
  <si>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</si>
  <si>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</si>
  <si>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</si>
  <si>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</si>
  <si>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</si>
  <si>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</si>
  <si>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</si>
  <si>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</si>
  <si>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</si>
  <si>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</si>
  <si>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</si>
  <si>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</si>
  <si>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</si>
  <si>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</si>
  <si>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</si>
  <si>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</si>
  <si>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</si>
  <si>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</si>
  <si>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</si>
  <si>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</si>
  <si>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</si>
  <si>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</si>
  <si>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</si>
  <si>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</si>
  <si>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</si>
  <si>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</si>
  <si>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</si>
  <si>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</si>
  <si>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</si>
  <si>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</si>
  <si>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</si>
  <si>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</si>
  <si>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</si>
  <si>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</si>
  <si>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</si>
  <si>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</si>
  <si>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</si>
  <si>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</si>
  <si>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</si>
  <si>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</si>
  <si>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</si>
  <si>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</si>
  <si>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</si>
  <si>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</si>
  <si>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</si>
  <si>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</si>
  <si>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</si>
  <si>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</si>
  <si>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</si>
  <si>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</si>
  <si>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</si>
  <si>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</si>
  <si>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</si>
  <si>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</si>
  <si>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</si>
  <si>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</si>
  <si>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</si>
  <si>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</si>
  <si>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</si>
  <si>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</si>
  <si>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</si>
  <si>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</si>
  <si>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</si>
  <si>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</si>
  <si>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</si>
  <si>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</si>
  <si>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</si>
  <si>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</si>
  <si>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</si>
  <si>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</si>
  <si>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</si>
  <si>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</si>
  <si>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</si>
  <si>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</si>
  <si>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</si>
  <si>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</si>
  <si>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</si>
  <si>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</si>
  <si>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</si>
  <si>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</si>
  <si>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</si>
  <si>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</si>
  <si>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</si>
  <si>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</si>
  <si>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</si>
  <si>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</si>
  <si>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</si>
  <si>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</si>
  <si>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</si>
  <si>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</si>
  <si>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</si>
  <si>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</si>
  <si>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</si>
  <si>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</si>
  <si>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</si>
  <si>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</si>
  <si>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</si>
  <si>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</si>
  <si>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</si>
  <si>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</si>
  <si>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</si>
  <si>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</si>
  <si>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</si>
  <si>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</si>
  <si>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</si>
  <si>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</si>
  <si>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</si>
  <si>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</si>
  <si>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</si>
  <si>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</si>
  <si>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</si>
  <si>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</si>
  <si>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</si>
  <si>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</si>
  <si>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</si>
  <si>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</si>
  <si>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</si>
  <si>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</si>
  <si>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</si>
  <si>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</si>
  <si>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</si>
  <si>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</si>
  <si>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</si>
  <si>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</si>
  <si>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</si>
  <si>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</si>
  <si>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</si>
  <si>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</si>
  <si>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</si>
  <si>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</si>
  <si>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</si>
  <si>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</si>
  <si>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</si>
  <si>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</si>
  <si>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</si>
  <si>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</si>
  <si>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</si>
  <si>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</si>
  <si>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</si>
  <si>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</si>
  <si>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</si>
  <si>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</si>
  <si>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</si>
  <si>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</si>
  <si>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</si>
  <si>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</si>
  <si>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</si>
  <si>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</si>
  <si>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</si>
  <si>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</si>
  <si>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</si>
  <si>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</si>
  <si>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</si>
  <si>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</si>
  <si>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</si>
  <si>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</si>
  <si>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</si>
  <si>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</si>
  <si>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</si>
  <si>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</si>
  <si>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</si>
  <si>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</si>
  <si>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</si>
  <si>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</si>
  <si>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</si>
  <si>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</si>
  <si>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</si>
  <si>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</si>
  <si>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</si>
  <si>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</si>
  <si>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</si>
  <si>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</si>
  <si>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</si>
  <si>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</si>
  <si>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</si>
  <si>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</si>
  <si>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</si>
  <si>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</si>
  <si>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</si>
  <si>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</si>
  <si>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</si>
  <si>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</si>
  <si>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</si>
  <si>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</si>
  <si>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</si>
  <si>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</si>
  <si>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</si>
  <si>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</si>
  <si>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</si>
  <si>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</si>
  <si>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</si>
  <si>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</si>
  <si>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</si>
  <si>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</si>
  <si>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</si>
  <si>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</si>
  <si>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</si>
  <si>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</si>
  <si>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</si>
  <si>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</si>
  <si>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</si>
  <si>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</si>
  <si>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</si>
  <si>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</si>
  <si>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</si>
  <si>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</si>
  <si>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</si>
  <si>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</si>
  <si>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</si>
  <si>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</si>
  <si>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</si>
  <si>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</si>
  <si>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</si>
  <si>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</si>
  <si>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</si>
  <si>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</si>
  <si>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</si>
  <si>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</si>
  <si>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</si>
  <si>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</si>
  <si>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</si>
  <si>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</si>
  <si>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</si>
  <si>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</si>
  <si>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</si>
  <si>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</si>
  <si>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</si>
  <si>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</si>
  <si>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</si>
  <si>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</si>
  <si>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</si>
  <si>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</si>
  <si>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</si>
  <si>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</si>
  <si>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</si>
  <si>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</si>
  <si>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</si>
  <si>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</si>
  <si>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</si>
  <si>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</si>
  <si>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</si>
  <si>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</si>
  <si>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</si>
  <si>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</si>
  <si>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</si>
  <si>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</si>
  <si>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</si>
  <si>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</si>
  <si>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</si>
  <si>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</si>
  <si>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</si>
  <si>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</si>
  <si>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</si>
  <si>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</si>
  <si>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</si>
  <si>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</si>
  <si>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</si>
  <si>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</si>
  <si>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</si>
  <si>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</si>
  <si>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</si>
  <si>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</si>
  <si>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</si>
  <si>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</si>
  <si>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</si>
  <si>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</si>
  <si>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</si>
  <si>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</si>
  <si>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</si>
  <si>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</si>
  <si>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</si>
  <si>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</si>
  <si>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</si>
  <si>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</si>
  <si>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</si>
  <si>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</si>
  <si>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</si>
  <si>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</si>
  <si>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</si>
  <si>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</si>
  <si>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</si>
  <si>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</si>
  <si>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</si>
  <si>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</si>
  <si>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</si>
  <si>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</si>
  <si>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</si>
  <si>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</si>
  <si>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</si>
  <si>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</si>
  <si>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</si>
  <si>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</si>
  <si>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</si>
  <si>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</si>
  <si>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</si>
  <si>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</si>
  <si>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</si>
  <si>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</si>
  <si>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</si>
  <si>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</si>
  <si>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</si>
  <si>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</si>
  <si>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</si>
  <si>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</si>
  <si>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</si>
  <si>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</si>
  <si>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</si>
  <si>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</si>
  <si>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</si>
  <si>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</si>
  <si>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</si>
  <si>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</si>
  <si>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</si>
  <si>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</si>
  <si>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</si>
  <si>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</si>
  <si>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</si>
  <si>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</si>
  <si>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</si>
  <si>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</si>
  <si>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</si>
  <si>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</si>
  <si>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</si>
  <si>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</si>
  <si>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</si>
  <si>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</si>
  <si>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</si>
  <si>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</si>
  <si>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</si>
  <si>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</si>
  <si>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</si>
  <si>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</si>
  <si>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</si>
  <si>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</si>
  <si>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</si>
  <si>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</si>
  <si>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</si>
  <si>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</si>
  <si>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</si>
  <si>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</si>
  <si>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</si>
  <si>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</si>
  <si>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</si>
  <si>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</si>
  <si>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</si>
  <si>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</si>
  <si>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</si>
  <si>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</si>
  <si>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</si>
  <si>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</si>
  <si>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</si>
  <si>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</si>
  <si>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</si>
  <si>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</si>
  <si>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</si>
  <si>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</si>
  <si>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</si>
  <si>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</si>
  <si>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</si>
  <si>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</si>
  <si>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</si>
  <si>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</si>
  <si>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</si>
  <si>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</si>
  <si>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</si>
  <si>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</si>
  <si>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</si>
  <si>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</si>
  <si>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</si>
  <si>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</si>
  <si>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</si>
  <si>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</si>
  <si>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</si>
  <si>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</si>
  <si>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</si>
  <si>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</si>
  <si>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</si>
  <si>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</si>
  <si>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</si>
  <si>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</si>
  <si>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</si>
  <si>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</si>
  <si>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</si>
  <si>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</si>
  <si>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</si>
  <si>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</si>
  <si>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</si>
  <si>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</si>
  <si>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</si>
  <si>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</si>
  <si>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</si>
  <si>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</si>
  <si>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</si>
  <si>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</si>
  <si>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</si>
  <si>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</si>
  <si>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</si>
  <si>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</si>
  <si>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</si>
  <si>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</si>
  <si>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</si>
  <si>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</si>
  <si>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</si>
  <si>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</si>
  <si>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</si>
  <si>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</si>
  <si>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</si>
  <si>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</si>
  <si>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</si>
  <si>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</si>
  <si>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</si>
  <si>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</si>
  <si>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</si>
  <si>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</si>
  <si>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</si>
  <si>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</si>
  <si>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</si>
  <si>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</si>
  <si>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</si>
  <si>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</si>
  <si>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</si>
  <si>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</si>
  <si>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</si>
  <si>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</si>
  <si>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</si>
  <si>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</si>
  <si>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</si>
  <si>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</si>
  <si>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</si>
  <si>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</si>
  <si>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</si>
  <si>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</si>
  <si>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</si>
  <si>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</si>
  <si>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</si>
  <si>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</si>
  <si>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</si>
  <si>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</si>
  <si>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</si>
  <si>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</si>
  <si>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</si>
  <si>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</si>
  <si>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</si>
  <si>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</si>
  <si>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</si>
  <si>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</si>
  <si>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</si>
  <si>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</si>
  <si>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</si>
  <si>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</si>
  <si>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</si>
  <si>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</si>
  <si>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</si>
  <si>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</si>
  <si>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</si>
  <si>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</si>
  <si>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</si>
  <si>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</si>
  <si>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</si>
  <si>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</si>
  <si>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</si>
  <si>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</si>
  <si>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</si>
  <si>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</si>
  <si>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</si>
  <si>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</si>
  <si>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</si>
  <si>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</si>
  <si>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</si>
  <si>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</si>
  <si>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</si>
  <si>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</si>
  <si>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</si>
  <si>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</si>
  <si>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</si>
  <si>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</si>
  <si>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</si>
  <si>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</si>
  <si>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</si>
  <si>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</si>
  <si>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</si>
  <si>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</si>
  <si>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</si>
  <si>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</si>
  <si>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</si>
  <si>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</si>
  <si>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</si>
  <si>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</si>
  <si>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</si>
  <si>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</si>
  <si>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</si>
  <si>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</si>
  <si>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</si>
  <si>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</si>
  <si>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</si>
  <si>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</si>
  <si>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</si>
  <si>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</si>
  <si>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</si>
  <si>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</si>
  <si>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</si>
  <si>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</si>
  <si>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</si>
  <si>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</si>
  <si>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</si>
  <si>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</si>
  <si>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</si>
  <si>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</si>
  <si>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</si>
  <si>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</si>
  <si>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</si>
  <si>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</si>
  <si>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</si>
  <si>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</si>
  <si>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</si>
  <si>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</si>
  <si>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</si>
  <si>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</si>
  <si>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</si>
  <si>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</si>
  <si>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</si>
  <si>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</si>
  <si>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</si>
  <si>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</si>
  <si>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</si>
  <si>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</si>
  <si>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</si>
  <si>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</si>
  <si>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</si>
  <si>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</si>
  <si>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</si>
  <si>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</si>
  <si>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</si>
  <si>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</si>
  <si>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</si>
  <si>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</si>
  <si>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</si>
  <si>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</si>
  <si>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</si>
  <si>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</si>
  <si>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</si>
  <si>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</si>
  <si>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</si>
  <si>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</si>
  <si>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</si>
  <si>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</si>
  <si>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</si>
  <si>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</si>
  <si>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</si>
  <si>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</si>
  <si>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</si>
  <si>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</si>
  <si>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</si>
  <si>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</si>
  <si>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</si>
  <si>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</si>
  <si>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</si>
  <si>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</si>
  <si>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</si>
  <si>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</si>
  <si>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</si>
  <si>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</si>
  <si>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</si>
  <si>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</si>
  <si>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</si>
  <si>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</si>
  <si>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</si>
  <si>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</si>
  <si>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</si>
  <si>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</si>
  <si>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</si>
  <si>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</si>
  <si>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</si>
  <si>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</si>
  <si>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</si>
  <si>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</si>
  <si>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</si>
  <si>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</si>
  <si>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</si>
  <si>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</si>
  <si>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</si>
  <si>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</si>
  <si>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</si>
  <si>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</si>
  <si>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</si>
  <si>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</si>
  <si>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</si>
  <si>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</si>
  <si>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</si>
  <si>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</si>
  <si>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</si>
  <si>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</si>
  <si>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</si>
  <si>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</si>
  <si>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</si>
  <si>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</si>
  <si>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</si>
  <si>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</si>
  <si>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</si>
  <si>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</si>
  <si>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</si>
  <si>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</si>
  <si>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</si>
  <si>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</si>
  <si>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</si>
  <si>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</si>
  <si>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</si>
  <si>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</si>
  <si>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</si>
  <si>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</si>
  <si>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</si>
  <si>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</si>
  <si>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</si>
  <si>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</si>
  <si>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</si>
  <si>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</si>
  <si>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</si>
  <si>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</si>
  <si>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</si>
  <si>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</si>
  <si>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</si>
  <si>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</si>
  <si>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</si>
  <si>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</si>
  <si>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</si>
  <si>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</si>
  <si>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</si>
  <si>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</si>
  <si>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</si>
  <si>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</si>
  <si>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</si>
  <si>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</si>
  <si>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</si>
  <si>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</si>
  <si>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</si>
  <si>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</si>
  <si>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</si>
  <si>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</si>
  <si>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</si>
  <si>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</si>
  <si>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</si>
  <si>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</si>
  <si>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</si>
  <si>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</si>
  <si>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</si>
  <si>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</si>
  <si>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</si>
  <si>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</si>
  <si>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</si>
  <si>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</si>
  <si>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</si>
  <si>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</si>
  <si>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</si>
  <si>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</si>
  <si>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</si>
  <si>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</si>
  <si>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</si>
  <si>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</si>
  <si>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</si>
  <si>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</si>
  <si>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</si>
  <si>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</si>
  <si>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</si>
  <si>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</si>
  <si>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</si>
  <si>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</si>
  <si>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</si>
  <si>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</si>
  <si>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</si>
  <si>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</si>
  <si>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</si>
  <si>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</si>
  <si>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</si>
  <si>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</si>
  <si>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</si>
  <si>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</si>
  <si>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</si>
  <si>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</si>
  <si>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</si>
  <si>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</si>
  <si>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</si>
  <si>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</si>
  <si>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</si>
  <si>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</si>
  <si>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</si>
  <si>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</si>
  <si>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</si>
  <si>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</si>
  <si>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</si>
  <si>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</si>
  <si>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</si>
  <si>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</si>
  <si>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</si>
  <si>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</si>
  <si>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</si>
  <si>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</si>
  <si>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</si>
  <si>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</si>
  <si>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</si>
  <si>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</si>
  <si>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</si>
  <si>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</si>
  <si>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</si>
  <si>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</si>
  <si>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</si>
  <si>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</si>
  <si>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</si>
  <si>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</si>
  <si>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</si>
  <si>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</si>
  <si>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</si>
  <si>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</si>
  <si>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</si>
  <si>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</si>
  <si>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</si>
  <si>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</si>
  <si>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</si>
  <si>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</si>
  <si>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</si>
  <si>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</si>
  <si>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</si>
  <si>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</si>
  <si>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</si>
  <si>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</si>
  <si>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</si>
  <si>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</si>
  <si>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</si>
  <si>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</si>
  <si>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</si>
  <si>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</si>
  <si>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</si>
  <si>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</si>
  <si>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</si>
  <si>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</si>
  <si>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</si>
  <si>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</si>
  <si>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</si>
  <si>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</si>
  <si>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</si>
  <si>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</si>
  <si>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</si>
  <si>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</si>
  <si>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</si>
  <si>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</si>
  <si>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</si>
  <si>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</si>
  <si>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</si>
  <si>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</si>
  <si>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</si>
  <si>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</si>
  <si>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</si>
  <si>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</si>
  <si>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</si>
  <si>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</si>
  <si>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</si>
  <si>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</si>
  <si>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</si>
  <si>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</si>
  <si>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</si>
  <si>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</si>
  <si>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</si>
  <si>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</si>
  <si>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</si>
  <si>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</si>
  <si>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</si>
  <si>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</si>
  <si>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</si>
  <si>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</si>
  <si>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</si>
  <si>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</si>
  <si>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</si>
  <si>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</si>
  <si>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</si>
  <si>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</si>
  <si>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</si>
  <si>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</si>
  <si>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</si>
  <si>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</si>
  <si>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</si>
  <si>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</si>
  <si>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</si>
  <si>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</si>
  <si>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</si>
  <si>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</si>
  <si>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</si>
  <si>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</si>
  <si>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</si>
  <si>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</si>
  <si>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</si>
  <si>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</si>
  <si>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</si>
  <si>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</si>
  <si>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</si>
  <si>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</si>
  <si>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</si>
  <si>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</si>
  <si>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</si>
  <si>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</si>
  <si>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</si>
  <si>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</si>
  <si>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</si>
  <si>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</si>
  <si>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</si>
  <si>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</si>
  <si>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</si>
  <si>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</si>
  <si>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</si>
  <si>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</si>
  <si>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</si>
  <si>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</si>
  <si>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</si>
  <si>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</si>
  <si>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</si>
  <si>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</si>
  <si>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</si>
  <si>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</si>
  <si>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</si>
  <si>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</si>
  <si>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</si>
  <si>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</si>
  <si>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</si>
  <si>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</si>
  <si>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</si>
  <si>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</si>
  <si>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</si>
  <si>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</si>
  <si>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</si>
  <si>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</si>
  <si>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</si>
  <si>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</si>
  <si>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</si>
  <si>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</si>
  <si>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</si>
  <si>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</si>
  <si>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</si>
  <si>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</si>
  <si>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</si>
  <si>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</si>
  <si>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</si>
  <si>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</si>
  <si>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</si>
  <si>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</si>
  <si>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</si>
  <si>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</si>
  <si>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</si>
  <si>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</si>
  <si>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</si>
  <si>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</si>
  <si>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</si>
  <si>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</si>
  <si>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</si>
  <si>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</si>
  <si>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</si>
  <si>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</si>
  <si>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</si>
  <si>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</si>
  <si>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</si>
  <si>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</si>
  <si>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</si>
  <si>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</si>
  <si>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</si>
  <si>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</si>
  <si>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</si>
  <si>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</si>
  <si>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</si>
  <si>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</si>
  <si>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</si>
  <si>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</si>
  <si>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</si>
  <si>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</si>
  <si>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</si>
  <si>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</si>
  <si>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</si>
  <si>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</si>
  <si>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</si>
  <si>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</si>
  <si>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</si>
  <si>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</si>
  <si>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</si>
  <si>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</si>
  <si>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</si>
  <si>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</si>
  <si>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</si>
  <si>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</si>
  <si>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</si>
  <si>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</si>
  <si>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</si>
  <si>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</si>
  <si>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</si>
  <si>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</si>
  <si>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</si>
  <si>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</si>
  <si>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</si>
  <si>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</si>
  <si>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</si>
  <si>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</si>
  <si>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</si>
  <si>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</si>
  <si>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</si>
  <si>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</si>
  <si>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</si>
  <si>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</si>
  <si>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</si>
  <si>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</si>
  <si>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</si>
  <si>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</si>
  <si>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</si>
  <si>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</si>
  <si>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</si>
  <si>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</si>
  <si>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</si>
  <si>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</si>
  <si>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</si>
  <si>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</si>
  <si>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</si>
  <si>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</si>
  <si>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</si>
  <si>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</si>
  <si>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</si>
  <si>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</si>
  <si>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</si>
  <si>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</si>
  <si>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</si>
  <si>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</si>
  <si>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</si>
  <si>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</si>
  <si>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</si>
  <si>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</si>
  <si>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</si>
  <si>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</si>
  <si>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</si>
  <si>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</si>
  <si>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</si>
  <si>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</si>
  <si>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</si>
  <si>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</si>
  <si>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</si>
  <si>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</si>
  <si>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</si>
  <si>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</si>
  <si>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</si>
  <si>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</si>
  <si>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</si>
  <si>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</si>
  <si>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</si>
  <si>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</si>
  <si>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</si>
  <si>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</si>
  <si>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</si>
  <si>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</si>
  <si>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</si>
  <si>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</si>
  <si>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</si>
  <si>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</si>
  <si>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</si>
  <si>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</si>
  <si>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</si>
  <si>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</si>
  <si>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</si>
  <si>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</si>
  <si>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</si>
  <si>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</si>
  <si>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</si>
  <si>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</si>
  <si>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</si>
  <si>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</si>
  <si>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</si>
  <si>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</si>
  <si>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</si>
  <si>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</si>
  <si>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</si>
  <si>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</si>
  <si>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</si>
  <si>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</si>
  <si>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</si>
  <si>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</si>
  <si>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</si>
  <si>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</si>
  <si>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</si>
  <si>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</si>
  <si>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</si>
  <si>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</si>
  <si>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</si>
  <si>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</si>
  <si>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</si>
  <si>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</si>
  <si>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</si>
  <si>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</si>
  <si>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</si>
  <si>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</si>
  <si>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</si>
  <si>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</si>
  <si>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</si>
  <si>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</si>
  <si>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</si>
  <si>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</si>
  <si>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</si>
  <si>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</si>
  <si>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</si>
  <si>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</si>
  <si>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</si>
  <si>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</si>
  <si>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</si>
  <si>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</si>
  <si>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</si>
  <si>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</si>
  <si>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</si>
  <si>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</si>
  <si>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</si>
  <si>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</si>
  <si>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</si>
  <si>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</si>
  <si>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</si>
  <si>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</si>
  <si>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</si>
  <si>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</si>
  <si>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</si>
  <si>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</si>
  <si>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</si>
  <si>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</si>
  <si>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</si>
  <si>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</si>
  <si>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</si>
  <si>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</si>
  <si>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</si>
  <si>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</si>
  <si>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</si>
  <si>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</si>
  <si>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</si>
  <si>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</si>
  <si>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</si>
  <si>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</si>
  <si>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</si>
  <si>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</si>
  <si>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</si>
  <si>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</si>
  <si>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</si>
  <si>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</si>
  <si>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</si>
  <si>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</si>
  <si>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</si>
  <si>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</si>
  <si>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</si>
  <si>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</si>
  <si>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</si>
  <si>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</si>
  <si>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</si>
  <si>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</si>
  <si>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</si>
  <si>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</si>
  <si>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</si>
  <si>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</si>
  <si>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</si>
  <si>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</si>
  <si>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</si>
  <si>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</si>
  <si>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</si>
  <si>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</si>
  <si>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</si>
  <si>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</si>
  <si>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</si>
  <si>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</si>
  <si>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</si>
  <si>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</si>
  <si>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</si>
  <si>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</si>
  <si>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</si>
  <si>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</si>
  <si>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</si>
  <si>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</si>
  <si>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</si>
  <si>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</si>
  <si>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</si>
  <si>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</si>
  <si>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</si>
  <si>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</si>
  <si>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</si>
  <si>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</si>
  <si>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</si>
  <si>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</si>
  <si>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</si>
  <si>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</si>
  <si>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</si>
  <si>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</si>
  <si>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</si>
  <si>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</si>
  <si>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</si>
  <si>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</si>
  <si>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</si>
  <si>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</si>
  <si>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</si>
  <si>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</si>
  <si>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</si>
  <si>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</si>
  <si>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</si>
  <si>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</si>
  <si>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</si>
  <si>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</si>
  <si>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</si>
  <si>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</si>
  <si>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</si>
  <si>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</si>
  <si>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</si>
  <si>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</si>
  <si>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</si>
  <si>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</si>
  <si>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</si>
  <si>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</si>
  <si>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</si>
  <si>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</si>
  <si>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</si>
  <si>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</si>
  <si>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</si>
  <si>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</si>
  <si>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</si>
  <si>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</si>
  <si>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</si>
  <si>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</si>
  <si>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</si>
  <si>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</si>
  <si>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</si>
  <si>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</si>
  <si>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</si>
  <si>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</si>
  <si>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</si>
  <si>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</si>
  <si>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</si>
  <si>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</si>
  <si>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</si>
  <si>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</si>
  <si>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</si>
  <si>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</si>
  <si>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</si>
  <si>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</si>
  <si>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</si>
  <si>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</si>
  <si>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</si>
  <si>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</si>
  <si>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</si>
  <si>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</si>
  <si>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</si>
  <si>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</si>
  <si>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</si>
  <si>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</si>
  <si>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</si>
  <si>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</si>
  <si>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</si>
  <si>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</si>
  <si>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</si>
  <si>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</si>
  <si>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</si>
  <si>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</si>
  <si>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</si>
  <si>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</si>
  <si>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</si>
  <si>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</si>
  <si>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</si>
  <si>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</si>
  <si>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</si>
  <si>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</si>
  <si>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</si>
  <si>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</si>
  <si>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</si>
  <si>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</si>
  <si>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</si>
  <si>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</si>
  <si>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</si>
  <si>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</si>
  <si>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</si>
  <si>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</si>
  <si>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</si>
  <si>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</si>
  <si>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</si>
  <si>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</si>
  <si>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</si>
  <si>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</si>
  <si>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</si>
  <si>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</si>
  <si>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</si>
  <si>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</si>
  <si>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</si>
  <si>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</si>
  <si>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</si>
  <si>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</si>
  <si>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</si>
  <si>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</si>
  <si>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</si>
  <si>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</si>
  <si>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</si>
  <si>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</si>
  <si>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</si>
  <si>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</si>
  <si>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</si>
  <si>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</si>
  <si>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</si>
  <si>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</si>
  <si>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</si>
  <si>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</si>
  <si>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</si>
  <si>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</si>
  <si>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</si>
  <si>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</si>
  <si>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</si>
  <si>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</si>
  <si>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</si>
  <si>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</si>
  <si>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</si>
  <si>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</si>
  <si>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</si>
  <si>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</si>
  <si>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</si>
  <si>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</si>
  <si>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</si>
  <si>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</si>
  <si>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</si>
  <si>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</si>
  <si>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</si>
  <si>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</si>
  <si>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</si>
  <si>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</si>
  <si>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</si>
  <si>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</si>
  <si>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</si>
  <si>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</si>
  <si>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</si>
  <si>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</si>
  <si>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</si>
  <si>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</si>
  <si>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</si>
  <si>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</si>
  <si>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</si>
  <si>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</si>
  <si>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</si>
  <si>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</si>
  <si>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</si>
  <si>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</si>
  <si>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</si>
  <si>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</si>
  <si>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</si>
  <si>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</si>
  <si>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</si>
  <si>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</si>
  <si>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</si>
  <si>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</si>
  <si>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</si>
  <si>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</si>
  <si>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</si>
  <si>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</si>
  <si>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</si>
  <si>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</si>
  <si>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</si>
  <si>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</si>
  <si>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</si>
  <si>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</si>
  <si>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</si>
  <si>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</si>
  <si>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</si>
  <si>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</si>
  <si>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</si>
  <si>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</si>
  <si>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</si>
  <si>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</si>
  <si>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</si>
  <si>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</si>
  <si>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</si>
  <si>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</si>
  <si>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</si>
  <si>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</si>
  <si>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</si>
  <si>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</si>
  <si>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</si>
  <si>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</si>
  <si>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</si>
  <si>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</si>
  <si>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</si>
  <si>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</si>
  <si>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</si>
  <si>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</si>
  <si>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</si>
  <si>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</si>
  <si>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</si>
  <si>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</si>
  <si>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</si>
  <si>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</si>
  <si>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</si>
  <si>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</si>
  <si>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</si>
  <si>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</si>
  <si>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</si>
  <si>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</si>
  <si>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</si>
  <si>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</si>
  <si>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</si>
  <si>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</si>
  <si>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</si>
  <si>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</si>
  <si>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</si>
  <si>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</si>
  <si>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</si>
  <si>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</si>
  <si>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</si>
  <si>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</si>
  <si>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</si>
  <si>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</si>
  <si>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</si>
  <si>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</si>
  <si>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</si>
  <si>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</si>
  <si>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</si>
  <si>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</si>
  <si>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</si>
  <si>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</si>
  <si>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</si>
  <si>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</si>
  <si>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</si>
  <si>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</si>
  <si>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</si>
  <si>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</si>
  <si>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</si>
  <si>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</si>
  <si>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</si>
  <si>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</si>
  <si>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</si>
  <si>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</si>
  <si>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</si>
  <si>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</si>
  <si>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</si>
  <si>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</si>
  <si>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</si>
  <si>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</si>
  <si>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</si>
  <si>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</si>
  <si>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</si>
  <si>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</si>
  <si>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</si>
  <si>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</si>
  <si>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</si>
  <si>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</si>
  <si>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</si>
  <si>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</si>
  <si>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</si>
  <si>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</si>
  <si>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</si>
  <si>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</si>
  <si>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</si>
  <si>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</si>
  <si>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</si>
  <si>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</si>
  <si>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</si>
  <si>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</si>
  <si>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</si>
  <si>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</si>
  <si>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</si>
  <si>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</si>
  <si>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</si>
  <si>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</si>
  <si>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</si>
  <si>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</si>
  <si>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</si>
  <si>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</si>
  <si>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</si>
  <si>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</si>
  <si>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</si>
  <si>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</si>
  <si>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</si>
  <si>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</si>
  <si>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</si>
  <si>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</si>
  <si>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</si>
  <si>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</si>
  <si>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</si>
  <si>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</si>
  <si>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</si>
  <si>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</si>
  <si>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</si>
  <si>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</si>
  <si>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</si>
  <si>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</si>
  <si>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</si>
  <si>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</si>
  <si>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</si>
  <si>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</si>
  <si>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</si>
  <si>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</si>
  <si>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</si>
  <si>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</si>
  <si>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</si>
  <si>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</si>
  <si>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</si>
  <si>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</si>
  <si>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</si>
  <si>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</si>
  <si>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</si>
  <si>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</si>
  <si>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</si>
  <si>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</si>
  <si>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</si>
  <si>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</si>
  <si>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</si>
  <si>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</si>
  <si>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</si>
  <si>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</si>
  <si>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</si>
  <si>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</si>
  <si>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</si>
  <si>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</si>
  <si>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</si>
  <si>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</si>
  <si>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</si>
  <si>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</si>
  <si>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</si>
  <si>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</si>
  <si>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</si>
  <si>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</si>
  <si>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</si>
  <si>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</si>
  <si>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</si>
  <si>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</si>
  <si>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</si>
  <si>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</si>
  <si>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</si>
  <si>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</si>
  <si>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</si>
  <si>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</si>
  <si>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</si>
  <si>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</si>
  <si>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</si>
  <si>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</si>
  <si>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</si>
  <si>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</si>
  <si>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</si>
  <si>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</si>
  <si>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</si>
  <si>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</si>
  <si>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</si>
  <si>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</si>
  <si>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</si>
  <si>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</si>
  <si>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</si>
  <si>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</si>
  <si>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</si>
  <si>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</si>
  <si>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</si>
  <si>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</si>
  <si>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</si>
  <si>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</si>
  <si>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</si>
  <si>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</si>
  <si>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</si>
  <si>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</si>
  <si>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</si>
  <si>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</si>
  <si>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</si>
  <si>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</si>
  <si>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</si>
  <si>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</si>
  <si>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</si>
  <si>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</si>
  <si>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</si>
  <si>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</si>
  <si>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</si>
  <si>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</si>
  <si>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</si>
  <si>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</si>
  <si>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</si>
  <si>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</si>
  <si>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</si>
  <si>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</si>
  <si>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</si>
  <si>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</si>
  <si>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</si>
  <si>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</si>
  <si>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</si>
  <si>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</si>
  <si>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</si>
  <si>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</si>
  <si>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</si>
  <si>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</si>
  <si>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</si>
  <si>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</si>
  <si>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</si>
  <si>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</si>
  <si>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</si>
  <si>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</si>
  <si>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</si>
  <si>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</si>
  <si>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</si>
  <si>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</si>
  <si>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</si>
  <si>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</si>
  <si>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</si>
  <si>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</si>
  <si>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</si>
  <si>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</si>
  <si>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</si>
  <si>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</si>
  <si>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</si>
  <si>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</si>
  <si>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</si>
  <si>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</si>
  <si>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</si>
  <si>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</si>
  <si>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</si>
  <si>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</si>
  <si>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</si>
  <si>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</si>
  <si>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</si>
  <si>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</si>
  <si>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</si>
  <si>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</si>
  <si>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</si>
  <si>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</si>
  <si>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</si>
  <si>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</si>
  <si>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</si>
  <si>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</si>
  <si>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</si>
  <si>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</si>
  <si>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</si>
  <si>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</si>
  <si>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</si>
  <si>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</si>
  <si>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</si>
  <si>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</si>
  <si>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</si>
  <si>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</si>
  <si>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</si>
  <si>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</si>
  <si>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</si>
  <si>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</si>
  <si>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</si>
  <si>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</si>
  <si>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</si>
  <si>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</si>
  <si>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</si>
  <si>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</si>
  <si>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</si>
  <si>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</si>
  <si>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</si>
  <si>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</si>
  <si>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</si>
  <si>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</si>
  <si>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</si>
  <si>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</si>
  <si>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</si>
  <si>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</si>
  <si>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</si>
  <si>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</si>
  <si>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</si>
  <si>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</si>
  <si>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</si>
  <si>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</si>
  <si>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</si>
  <si>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</si>
  <si>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</si>
  <si>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</si>
  <si>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</si>
  <si>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</si>
  <si>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</si>
  <si>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</si>
  <si>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</si>
  <si>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</si>
  <si>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</si>
  <si>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</si>
  <si>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</si>
  <si>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</si>
  <si>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</si>
  <si>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</si>
  <si>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</si>
  <si>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</si>
  <si>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</si>
  <si>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</si>
  <si>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</si>
  <si>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</si>
  <si>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</si>
  <si>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</si>
  <si>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</si>
  <si>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</si>
  <si>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</si>
  <si>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</si>
  <si>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</si>
  <si>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</si>
  <si>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</si>
  <si>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</si>
  <si>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</si>
  <si>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</si>
  <si>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</si>
  <si>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</si>
  <si>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</si>
  <si>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</si>
  <si>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</si>
  <si>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</si>
  <si>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</si>
  <si>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</si>
  <si>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</si>
  <si>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</si>
  <si>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</si>
  <si>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</si>
  <si>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</si>
  <si>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</si>
  <si>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</si>
  <si>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</si>
  <si>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</si>
  <si>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</si>
  <si>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</si>
  <si>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</si>
  <si>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</si>
  <si>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</si>
  <si>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</si>
  <si>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</si>
  <si>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</si>
  <si>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</si>
  <si>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</si>
  <si>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</si>
  <si>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</si>
  <si>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</si>
  <si>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</si>
  <si>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</si>
  <si>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</si>
  <si>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</si>
  <si>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</si>
  <si>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</si>
  <si>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</si>
  <si>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</si>
  <si>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</si>
  <si>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</si>
  <si>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</si>
  <si>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</si>
  <si>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</si>
  <si>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</si>
  <si>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</si>
  <si>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</si>
  <si>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</si>
  <si>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</si>
  <si>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</si>
  <si>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</si>
  <si>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</si>
  <si>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</si>
  <si>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</si>
  <si>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</si>
  <si>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</si>
  <si>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</si>
  <si>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</si>
  <si>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</si>
  <si>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</si>
  <si>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</si>
  <si>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</si>
  <si>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</si>
  <si>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</si>
  <si>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</si>
  <si>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</si>
  <si>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</si>
  <si>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</si>
  <si>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</si>
  <si>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</si>
  <si>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</si>
  <si>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</si>
  <si>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</si>
  <si>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</si>
  <si>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</si>
  <si>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</si>
  <si>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</si>
  <si>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</si>
  <si>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</si>
  <si>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</si>
  <si>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</si>
  <si>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</si>
  <si>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</si>
  <si>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</si>
  <si>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</si>
  <si>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</si>
  <si>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</si>
  <si>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</si>
  <si>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</si>
  <si>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</si>
  <si>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</si>
  <si>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</si>
  <si>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</si>
  <si>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</si>
  <si>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</si>
  <si>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</si>
  <si>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</si>
  <si>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</si>
  <si>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</si>
  <si>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</si>
  <si>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</si>
  <si>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</si>
  <si>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</si>
  <si>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</si>
  <si>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</si>
  <si>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</si>
  <si>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</si>
  <si>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</si>
  <si>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</si>
  <si>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</si>
  <si>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</si>
  <si>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</si>
  <si>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</si>
  <si>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</si>
  <si>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</si>
  <si>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</si>
  <si>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</si>
  <si>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</si>
  <si>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</si>
  <si>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</si>
  <si>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</si>
  <si>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</si>
  <si>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</si>
  <si>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</si>
  <si>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</si>
  <si>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</si>
  <si>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</si>
  <si>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</si>
  <si>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</si>
  <si>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</si>
  <si>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</si>
  <si>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</si>
  <si>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</si>
  <si>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</si>
  <si>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</si>
  <si>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</si>
  <si>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</si>
  <si>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</si>
  <si>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</si>
  <si>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</si>
  <si>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</si>
  <si>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</si>
  <si>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</si>
  <si>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</si>
  <si>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</si>
  <si>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</si>
  <si>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</si>
  <si>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</si>
  <si>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</si>
  <si>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</si>
  <si>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</si>
  <si>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</si>
  <si>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</si>
  <si>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</si>
  <si>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</si>
  <si>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</si>
  <si>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</si>
  <si>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</si>
  <si>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</si>
  <si>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</si>
  <si>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</si>
  <si>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</si>
  <si>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</si>
  <si>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</si>
  <si>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</si>
  <si>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</si>
  <si>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</si>
  <si>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</si>
  <si>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</si>
  <si>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</si>
  <si>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</si>
  <si>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</si>
  <si>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</si>
  <si>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</si>
  <si>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</si>
  <si>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</si>
  <si>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</si>
  <si>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</si>
  <si>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</si>
  <si>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</si>
  <si>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</si>
  <si>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</si>
  <si>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</si>
  <si>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</si>
  <si>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</si>
  <si>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</si>
  <si>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</si>
  <si>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</si>
  <si>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</si>
  <si>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</si>
  <si>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</si>
  <si>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</si>
  <si>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</si>
  <si>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</si>
  <si>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</si>
  <si>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</si>
  <si>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</si>
  <si>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</si>
  <si>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</si>
  <si>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</si>
  <si>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</si>
  <si>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</si>
  <si>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</si>
  <si>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</si>
  <si>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</si>
  <si>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</si>
  <si>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</si>
  <si>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</si>
  <si>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</si>
  <si>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</si>
  <si>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</si>
  <si>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</si>
  <si>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</si>
  <si>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</si>
  <si>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</si>
  <si>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</si>
  <si>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</si>
  <si>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</si>
  <si>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</si>
  <si>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</si>
  <si>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</si>
  <si>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</si>
  <si>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</si>
  <si>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</si>
  <si>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</si>
  <si>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</si>
  <si>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</si>
  <si>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</si>
  <si>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</si>
  <si>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</si>
  <si>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</si>
  <si>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</si>
  <si>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</si>
  <si>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</si>
  <si>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</si>
  <si>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</si>
  <si>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</si>
  <si>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</si>
  <si>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</si>
  <si>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</si>
  <si>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</si>
  <si>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</si>
  <si>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</si>
  <si>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</si>
  <si>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</si>
  <si>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</si>
  <si>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</si>
  <si>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</si>
  <si>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</si>
  <si>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</si>
  <si>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</si>
  <si>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</si>
  <si>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</si>
  <si>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</si>
  <si>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</si>
  <si>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</si>
  <si>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</si>
  <si>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</si>
  <si>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</si>
  <si>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</si>
  <si>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</si>
  <si>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</si>
  <si>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</si>
  <si>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</si>
  <si>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</si>
  <si>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</si>
  <si>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</si>
  <si>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</si>
  <si>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</si>
  <si>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</si>
  <si>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</si>
  <si>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</si>
  <si>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</si>
  <si>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</si>
  <si>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</si>
  <si>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</si>
  <si>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</si>
  <si>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</si>
  <si>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</si>
  <si>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</si>
  <si>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</si>
  <si>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</si>
  <si>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</si>
  <si>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</si>
  <si>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</si>
  <si>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</si>
  <si>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</si>
  <si>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</si>
  <si>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</si>
  <si>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</si>
  <si>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</si>
  <si>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</si>
  <si>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</si>
  <si>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</si>
  <si>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</si>
  <si>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</si>
  <si>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</si>
  <si>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</si>
  <si>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</si>
  <si>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</si>
  <si>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</si>
  <si>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</si>
  <si>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</si>
  <si>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</si>
  <si>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</si>
  <si>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</si>
  <si>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</si>
  <si>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</si>
  <si>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</si>
  <si>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</si>
  <si>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</si>
  <si>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</si>
  <si>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</si>
  <si>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</si>
  <si>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</si>
  <si>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</si>
  <si>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</si>
  <si>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</si>
  <si>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</si>
  <si>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</si>
  <si>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</si>
  <si>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</si>
  <si>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</si>
  <si>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</si>
  <si>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</si>
  <si>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</si>
  <si>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</si>
  <si>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</si>
  <si>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</si>
  <si>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</si>
  <si>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</si>
  <si>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</si>
  <si>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</si>
  <si>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</si>
  <si>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</si>
  <si>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</si>
  <si>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</si>
  <si>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</si>
  <si>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</si>
  <si>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</si>
  <si>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</si>
  <si>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</si>
  <si>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</si>
  <si>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</si>
  <si>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</si>
  <si>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</si>
  <si>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</si>
  <si>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</si>
  <si>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</si>
  <si>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</si>
  <si>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</si>
  <si>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</si>
  <si>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</si>
  <si>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</si>
  <si>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</si>
  <si>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</si>
  <si>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</si>
  <si>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</si>
  <si>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</si>
  <si>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</si>
  <si>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</si>
  <si>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</si>
  <si>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</si>
  <si>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</si>
  <si>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</si>
  <si>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</si>
  <si>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</si>
  <si>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</si>
  <si>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</si>
  <si>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</si>
  <si>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</si>
  <si>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</si>
  <si>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</si>
  <si>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</si>
  <si>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</si>
  <si>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</si>
  <si>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</si>
  <si>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</si>
  <si>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</si>
  <si>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</si>
  <si>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</si>
  <si>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</si>
  <si>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</si>
  <si>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</si>
  <si>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</si>
  <si>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</si>
  <si>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</si>
  <si>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</si>
  <si>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</si>
  <si>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</si>
  <si>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</si>
  <si>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</si>
  <si>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</si>
  <si>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</si>
  <si>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</si>
  <si>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</si>
  <si>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</si>
  <si>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</si>
  <si>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</si>
  <si>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</si>
  <si>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</si>
  <si>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</si>
  <si>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</si>
  <si>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</si>
  <si>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</si>
  <si>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</si>
  <si>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</si>
  <si>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</si>
  <si>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</si>
  <si>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</si>
  <si>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</si>
  <si>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</si>
  <si>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</si>
  <si>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</si>
  <si>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</si>
  <si>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</si>
  <si>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</si>
  <si>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</si>
  <si>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</si>
  <si>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</si>
  <si>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</si>
  <si>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</si>
  <si>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</si>
  <si>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</si>
  <si>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</si>
  <si>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</si>
  <si>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</si>
  <si>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</si>
  <si>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</si>
  <si>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</si>
  <si>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</si>
  <si>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</si>
  <si>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</si>
  <si>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</si>
  <si>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</si>
  <si>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</si>
  <si>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</si>
  <si>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</si>
  <si>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</si>
  <si>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</si>
  <si>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</si>
  <si>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</si>
  <si>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</si>
  <si>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</si>
  <si>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</si>
  <si>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</si>
  <si>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</si>
  <si>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</si>
  <si>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</si>
  <si>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</si>
  <si>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</si>
  <si>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</si>
  <si>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</si>
  <si>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</si>
  <si>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</si>
  <si>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</si>
  <si>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</si>
  <si>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</si>
  <si>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</si>
  <si>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</si>
  <si>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</si>
  <si>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</si>
  <si>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</si>
  <si>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</si>
  <si>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</si>
  <si>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</si>
  <si>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</si>
  <si>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</si>
  <si>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</si>
  <si>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</si>
  <si>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</si>
  <si>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</si>
  <si>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</si>
  <si>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</si>
  <si>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</si>
  <si>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</si>
  <si>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</si>
  <si>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</si>
  <si>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</si>
  <si>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</si>
  <si>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</si>
  <si>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</si>
  <si>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</si>
  <si>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</si>
  <si>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</si>
  <si>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</si>
  <si>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</si>
  <si>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</si>
  <si>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</si>
  <si>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</si>
  <si>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</si>
  <si>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</si>
  <si>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</si>
  <si>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</si>
  <si>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</si>
  <si>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</si>
  <si>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</si>
  <si>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</si>
  <si>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</si>
  <si>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</si>
  <si>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</si>
  <si>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</si>
  <si>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</si>
  <si>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</si>
  <si>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</si>
  <si>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</si>
  <si>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</si>
  <si>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</si>
  <si>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</si>
  <si>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</si>
  <si>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</si>
  <si>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</si>
  <si>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</si>
  <si>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</si>
  <si>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</si>
  <si>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</si>
  <si>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</si>
  <si>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</si>
  <si>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</si>
  <si>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</si>
  <si>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</si>
  <si>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</si>
  <si>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</si>
  <si>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</si>
  <si>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</si>
  <si>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</si>
  <si>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</si>
  <si>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</si>
  <si>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</si>
  <si>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</si>
  <si>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</si>
  <si>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</si>
  <si>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</si>
  <si>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</si>
  <si>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</si>
  <si>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</si>
  <si>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</si>
  <si>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</si>
  <si>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</si>
  <si>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</si>
  <si>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</si>
  <si>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</si>
  <si>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</si>
  <si>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</si>
  <si>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</si>
  <si>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</si>
  <si>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</si>
  <si>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</si>
  <si>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</si>
  <si>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</si>
  <si>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</si>
  <si>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</si>
  <si>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</si>
  <si>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</si>
  <si>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</si>
  <si>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</si>
  <si>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</si>
  <si>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</si>
  <si>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</si>
  <si>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</si>
  <si>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</si>
  <si>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</si>
  <si>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</si>
  <si>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</si>
  <si>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</si>
  <si>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</si>
  <si>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</si>
  <si>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</si>
  <si>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</si>
  <si>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</si>
  <si>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</si>
  <si>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</si>
  <si>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</si>
  <si>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</si>
  <si>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</si>
  <si>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</si>
  <si>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</si>
  <si>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</si>
  <si>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</si>
  <si>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</si>
  <si>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</si>
  <si>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</si>
  <si>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</si>
  <si>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</si>
  <si>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</si>
  <si>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</si>
  <si>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</si>
  <si>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</si>
  <si>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</si>
  <si>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</si>
  <si>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</si>
  <si>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</si>
  <si>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</si>
  <si>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</si>
  <si>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</si>
  <si>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</si>
  <si>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</si>
  <si>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</si>
  <si>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</si>
  <si>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</si>
  <si>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</si>
  <si>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</si>
  <si>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</si>
  <si>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</si>
  <si>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</si>
  <si>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</si>
  <si>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</si>
  <si>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</si>
  <si>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</si>
  <si>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</si>
  <si>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</si>
  <si>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</si>
  <si>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</si>
  <si>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</si>
  <si>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</si>
  <si>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</si>
  <si>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</si>
  <si>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</si>
  <si>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</si>
  <si>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</si>
  <si>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</si>
  <si>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</si>
  <si>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</si>
  <si>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</si>
  <si>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</si>
  <si>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</si>
  <si>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</si>
  <si>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</si>
  <si>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</si>
  <si>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</si>
  <si>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</si>
  <si>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</si>
  <si>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</si>
  <si>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</si>
  <si>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</si>
  <si>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</si>
  <si>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</si>
  <si>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</si>
  <si>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</si>
  <si>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</si>
  <si>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</si>
  <si>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</si>
  <si>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</si>
  <si>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</si>
  <si>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</si>
  <si>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</si>
  <si>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</si>
  <si>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</si>
  <si>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</si>
  <si>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</si>
  <si>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</si>
  <si>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 xml:space="preserve">NO PCM </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</si>
  <si>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</si>
  <si>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</si>
  <si>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</si>
  <si>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</si>
  <si>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</si>
  <si>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</si>
  <si>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</si>
  <si>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TT-20251101-01024 // NA</t>
  </si>
  <si>
    <t xml:space="preserve">ETA 60 mins </t>
  </si>
  <si>
    <t xml:space="preserve">LTE Sectors flapping due to load issue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</si>
</sst>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xf numFmtId="0" fontId="9" fillId="9" borderId="12" xfId="0" applyFont="1" applyFill="1" applyBorder="1" applyAlignment="1">
      <alignment horizontal="center" vertical="center"/>
    </xf>
    <xf numFmtId="0" fontId="22" fillId="9" borderId="12"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3" totalsRowShown="0" headerRowDxfId="48" dataDxfId="47" headerRowBorderDxfId="45" tableBorderDxfId="46" totalsRowBorderDxfId="44">
  <autoFilter ref="A1:L1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7" totalsRowShown="0" headerRowDxfId="31" dataDxfId="30" headerRowBorderDxfId="28" tableBorderDxfId="29">
  <autoFilter ref="A1:L3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8" totalsRowShown="0" headerRowDxfId="15" dataDxfId="14" headerRowBorderDxfId="12" tableBorderDxfId="13">
  <autoFilter ref="A1:L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299.92139664351998</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45962.869822106484</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45962.869822106484</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45962.869822106484</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45962.869822106484</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45962.869822106484</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45962.869822106484</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45962.869822106484</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45962.869822106484</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45962.869822106484</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45962.869822106484</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45962.869822106484</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45962.869822106484</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45962.869822106484</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45962.869822106484</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45962.869822106484</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45962.869822106484</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45962.869822106484</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45962.869822106484</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45962.869822106484</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45962.869822106484</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45962.869822106484</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45962.869822106484</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45962.869822106484</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45962.869822106484</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45962.869822106484</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45962.869822106484</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45962.869822106484</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45962.869822106484</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45962.869822106484</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45962.869822106484</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45962.869822106484</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45962.869822106484</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45962.869822106484</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45962.869822106484</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45962.869822106484</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45962.869822106484</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45962.869822106484</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45962.869822106484</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45962.869822106484</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45962.869822106484</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45962.869822106484</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45962.869822106484</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45962.869822106484</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45962.869822106484</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45962.869822106484</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45962.869822106484</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45962.869822106484</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45962.869822106484</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45962.869822106484</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45962.869822106484</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45962.869822106484</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45962.869822106484</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45962.869822106484</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45962.869822106484</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45962.869822106484</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45962.869822106484</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45962.869822106484</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45962.869822106484</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45962.869822106484</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45962.869822106484</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45962.869822106484</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45962.869822106484</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45962.869822106484</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45962.869822106484</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45962.869822106484</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45962.869822106484</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45962.869822106484</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45962.869822106484</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45962.869822106484</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45962.869822106484</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45962.869822106484</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45962.869822106484</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45962.869822106484</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45962.869822106484</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45962.869822106484</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45962.869822106484</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45962.869822106484</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45962.869822106484</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45962.869822106484</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45962.869822106484</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45962.869822106484</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45962.869822106484</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45962.869822106484</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45962.869822106484</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45962.869822106484</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45962.869822106484</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45962.869822106484</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45962.869822106484</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45962.869822106484</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45962.869822106484</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45962.869822106484</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45962.869822106484</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45962.869822106484</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45962.869822106484</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45962.869822106484</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45962.869822106484</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45962.869822106484</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45962.869822106484</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45962.869822106484</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45962.869822106484</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45962.869822106484</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45962.869822106484</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45962.869822106484</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45962.869822106484</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45962.869822106484</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45962.869822106484</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45962.869822106484</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45962.869822106484</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45962.869822106484</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45962.869822106484</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45962.869822106484</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45962.869822106484</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45962.869822106484</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45962.869822106484</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45962.869822106484</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45962.869822106484</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45962.869822106484</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A4393A93-B6EE-42B1-A20D-F222F7A12AFB}"/>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137.86998460648465</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4.1277387731533963</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45962.869822106484</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c r="C6" s="161"/>
      <c r="D6" s="161"/>
      <c r="E6" s="162"/>
      <c r="F6" s="163"/>
      <c r="G6" s="164">
        <f ca="1">IFERROR(NOW()-F6,"-")</f>
        <v>45962.869822106484</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45962.869822106484</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45962.869822106484</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45962.869822106484</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45962.869822106484</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45962.869822106484</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45962.869822106484</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45962.869822106484</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45962.869822106484</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45962.869822106484</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45962.869822106484</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45962.869822106484</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45962.869822106484</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45962.869822106484</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45962.869822106484</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45962.869822106484</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45962.869822106484</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45962.869822106484</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45962.869822106484</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45962.869822106484</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45962.869822106484</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45962.869822106484</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45962.869822106484</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45962.869822106484</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45962.869822106484</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45962.869822106484</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45962.869822106484</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45962.869822106484</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45962.869822106484</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45962.869822106484</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45962.869822106484</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45962.869822106484</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45962.869822106484</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45962.869822106484</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45962.869822106484</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45962.869822106484</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45962.869822106484</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45962.869822106484</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45962.869822106484</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45962.869822106484</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45962.869822106484</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45962.869822106484</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45962.869822106484</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45962.869822106484</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45962.869822106484</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45962.869822106484</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45962.869822106484</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45962.869822106484</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45962.869822106484</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45962.869822106484</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45962.869822106484</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45962.869822106484</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45962.869822106484</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45962.869822106484</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45962.869822106484</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45962.869822106484</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45962.869822106484</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45962.869822106484</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45962.869822106484</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45962.869822106484</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45962.869822106484</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45962.869822106484</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45962.869822106484</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45962.869822106484</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45962.869822106484</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45962.869822106484</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45962.869822106484</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45962.869822106484</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45962.869822106484</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45962.869822106484</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45962.869822106484</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45962.869822106484</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45962.869822106484</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45962.869822106484</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45962.869822106484</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45962.869822106484</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45962.869822106484</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45962.869822106484</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45962.869822106484</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45962.869822106484</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45962.869822106484</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45962.869822106484</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45962.869822106484</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45962.869822106484</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45962.869822106484</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45962.869822106484</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45962.869822106484</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45962.869822106484</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45962.869822106484</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45962.869822106484</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45962.869822106484</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45962.869822106484</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45962.869822106484</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45962.869822106484</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45962.869822106484</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45962.869822106484</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45962.869822106484</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45962.869822106484</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45962.869822106484</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45962.869822106484</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45962.869822106484</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45962.869822106484</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45962.869822106484</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45962.869822106484</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45962.869822106484</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45962.869822106484</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45962.869822106484</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45962.869822106484</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45962.869822106484</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45962.869822106484</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45962.869822106484</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45962.869822106484</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45962.869822106484</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45962.869822106484</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45962.869822106484</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45962.869822106484</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45962.869822106484</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45962.869822106484</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45962.869822106484</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45962.869822106484</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45962.869822106484</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45962.869822106484</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45962.869822106484</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45962.869822106484</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45962.869822106484</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45962.869822106484</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45962.869822106484</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45962.869822106484</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45962.869822106484</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45962.869822106484</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45962.869822106484</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45962.869822106484</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45962.869822106484</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45962.869822106484</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45962.869822106484</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45962.869822106484</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45962.869822106484</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45962.869822106484</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45962.869822106484</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45962.869822106484</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45962.869822106484</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45962.869822106484</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45962.869822106484</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45962.869822106484</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45962.869822106484</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IFERROR(VLOOKUP(D3,DB!A:K,11,0),"")</f>
        <v/>
      </c>
      <c r="C2" s="18"/>
      <c r="D2" s="171"/>
      <c r="E2" s="18"/>
      <c r="F2" s="20"/>
      <c r="G2" s="21">
        <f t="shared" ref="G2:G52" ca="1" si="0">IFERROR(NOW()-F2,"-")</f>
        <v>45962.869822569446</v>
      </c>
      <c r="H2" s="22"/>
      <c r="I2" s="19" t="str">
        <f>IFERROR(VLOOKUP(D3,DB!A:F,6,0),"")</f>
        <v/>
      </c>
      <c r="J2" s="18" t="str">
        <f>IFERROR(VLOOKUP(D3,DB!A:G,7,0),"")</f>
        <v/>
      </c>
      <c r="K2" s="46"/>
      <c r="L2" s="23" t="str">
        <f>IFERROR(VLOOKUP(D3,DB!A:I,9,0),"")</f>
        <v/>
      </c>
    </row>
    <row r="3" spans="1:13" ht="15" customHeight="1">
      <c r="A3" s="19"/>
      <c r="B3" s="62" t="str">
        <f>IFERROR(VLOOKUP(#REF!,DB!A:K,11,0),"")</f>
        <v/>
      </c>
      <c r="C3" s="18"/>
      <c r="D3" s="172"/>
      <c r="E3" s="18"/>
      <c r="F3" s="20"/>
      <c r="G3" s="21">
        <f t="shared" ca="1" si="0"/>
        <v>45962.869822569446</v>
      </c>
      <c r="H3" s="22"/>
      <c r="I3" s="19" t="str">
        <f>IFERROR(VLOOKUP(#REF!,DB!A:F,6,0),"")</f>
        <v/>
      </c>
      <c r="J3" s="18" t="str">
        <f>IFERROR(VLOOKUP(#REF!,DB!A:G,7,0),"")</f>
        <v/>
      </c>
      <c r="K3" s="46"/>
      <c r="L3" s="23" t="str">
        <f>IFERROR(VLOOKUP(#REF!,DB!A:I,9,0),"")</f>
        <v/>
      </c>
    </row>
    <row r="4" spans="1:13" ht="15" customHeight="1">
      <c r="A4" s="19"/>
      <c r="B4" s="62" t="str">
        <f>IFERROR(VLOOKUP(D4,DB!A:K,11,0),"")</f>
        <v/>
      </c>
      <c r="C4" s="18"/>
      <c r="D4" s="62"/>
      <c r="E4" s="18"/>
      <c r="F4" s="20"/>
      <c r="G4" s="21">
        <f t="shared" ca="1" si="0"/>
        <v>45962.869822569446</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45962.869822569446</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45962.869822569446</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45962.869822569446</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45962.869822569446</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45962.869822569446</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45962.869822569446</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45962.869822569446</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45962.869822569446</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45962.869822569446</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45962.869822569446</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45962.869822569446</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45962.869822569446</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45962.869822569446</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45962.869822569446</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45962.869822569446</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45962.869822569446</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45962.869822569446</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45962.869822569446</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45962.869822569446</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45962.869822569446</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45962.869822569446</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45962.869822569446</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45962.869822569446</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45962.869822569446</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45962.869822569446</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45962.869822569446</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45962.869822569446</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45962.869822569446</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45962.869822569446</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45962.869822569446</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45962.869822569446</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45962.869822569446</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45962.869822569446</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45962.869822569446</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45962.869822569446</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45962.869822569446</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45962.869822569446</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45962.869822569446</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45962.869822569446</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45962.869822569446</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45962.869822569446</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45962.869822569446</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45962.869822569446</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45962.869822569446</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45962.869822569446</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45962.869822569446</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45962.869822569446</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45962.869822569446</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45962.869822569446</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45962.869822569446</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45962.869822569446</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45962.869822569446</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45962.869822569446</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45962.869822569446</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45962.869822569446</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45962.869822569446</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45962.869822569446</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45962.869822569446</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45962.869822569446</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45962.869822569446</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45962.869822569446</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45962.869822569446</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45962.869822569446</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45962.869822569446</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45962.869822569446</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45962.869822569446</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45962.869822569446</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45962.869822569446</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45962.869822569446</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45962.869822569446</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45962.869822569446</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45962.869822569446</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45962.869822569446</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45962.869822569446</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45962.869822569446</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45962.869822569446</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45962.869822569446</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45962.869822569446</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45962.869822569446</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45962.869822569446</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45962.869822569446</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45962.869822569446</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45962.869822569446</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45962.869822569446</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45962.869822569446</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45962.869822569446</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45962.869822569446</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45962.869822569446</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45962.869822569446</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45962.869822569446</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45962.869822569446</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45962.869822569446</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45962.869822569446</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45962.869822569446</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45962.869822569446</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45962.869822569446</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45962.869822569446</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45962.869822569446</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45962.869822569446</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45962.869822569446</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45962.869822569446</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45962.869822569446</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45962.869822569446</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45962.869822569446</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45962.869822569446</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45962.869822569446</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45962.869822569446</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45962.869822569446</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45962.869822569446</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45962.869822569446</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45962.869822569446</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45962.869822569446</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45962.869822569446</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45962.869822569446</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45962.869822569446</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45962.869822569446</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45962.869822569446</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45962.869822569446</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45962.869822569446</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45962.869822569446</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45962.869822569446</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45962.869822569446</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45962.869822569446</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45962.869822569446</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45962.869822569446</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45962.869822569446</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45962.869822569446</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45962.869822569446</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45962.869822569446</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45962.869822569446</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45962.869822569446</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45962.869822569446</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45962.869822569446</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45962.869822569446</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45962.869822569446</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45962.869822569446</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45962.869822569446</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45962.869822569446</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45962.869822569446</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45962.869822569446</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45962.869822569446</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45962.869822569446</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45962.869822569446</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45962.869822569446</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45962.869822569446</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45962.869822569446</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45962.869822569446</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45962.869822569446</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45962.869822569446</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45962.869822569446</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45962.869822569446</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45962.869822569446</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45962.869822569446</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45962.869822569446</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45962.869822569446</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45962.869822569446</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45962.869822569446</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45962.869822569446</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45962.869822569446</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45962.869822569446</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45962.869822569446</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45962.869822569446</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45962.869822569446</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45962.869822569446</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45962.869822569446</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45962.869822569446</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45962.869822569446</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45962.869822569446</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45962.869822569446</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45962.869822569446</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45962.869822569446</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45962.869822569446</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45962.869822569446</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45962.869822569446</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45962.869822569446</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45962.869822569446</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45962.869822569446</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45962.869822569446</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45962.869822569446</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45962.869822569446</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45962.869822569446</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45962.869822569446</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45962.869822569446</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45962.869822569446</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45962.869822569446</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45962.869822569446</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45962.869822569446</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45962.869822569446</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45962.869822569446</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45962.869822569446</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45962.869822569446</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45962.869822569446</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45962.869822569446</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45962.869822569446</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45962.869822569446</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45962.869822569446</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45962.869822569446</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45962.869822569446</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45962.869822569446</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45962.869822569446</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45962.869822569446</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45962.869822569446</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45962.869822569446</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45962.869822569446</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45962.869822569446</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45962.869822569446</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45962.869822569446</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45962.869822569446</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45962.869822569446</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45962.869822569446</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45962.869822569446</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45962.869822569446</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45962.869822569446</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45962.869822569446</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45962.869822569446</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45962.869822569446</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45962.869822569446</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45962.869822569446</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45962.869822569446</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45962.869822569446</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45962.869822569446</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45962.869822569446</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45962.869822569446</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45962.869822569446</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45962.869822569446</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45962.869822569446</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45962.869822569446</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45962.869822569446</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45962.869822569446</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45962.869822569446</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45962.869822569446</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45962.869822569446</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45962.869822569446</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45962.869822569446</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45962.869822569446</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45962.869822569446</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45962.869822569446</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45962.869822569446</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45962.869822569446</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45962.869822569446</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45962.869822569446</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45962.869822569446</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45962.869822569446</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45962.869822569446</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45962.869822569446</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45962.869822569446</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45962.869822569446</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45962.869822569446</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45962.869822569446</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45962.869822569446</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45962.869822569446</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45962.869822569446</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45962.869822569446</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45962.869822569446</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45962.869822569446</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45962.869822569446</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45962.869822569446</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45962.869822569446</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45962.869822569446</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45962.869822569446</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45962.869822569446</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45962.869822569446</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45962.869822569446</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45962.869822569446</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45962.869822569446</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45962.869822569446</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45962.869822569446</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45962.869822569446</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45962.869822569446</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45962.869822569446</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45962.869822569446</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45962.869822569446</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45962.869822569446</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45962.869822569446</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45962.869822569446</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45962.869822569446</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45962.869822569446</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45962.869822569446</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45962.869822569446</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45962.869822569446</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45962.869822569446</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45962.869822569446</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45962.869822569446</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45962.869822569446</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45962.869822569446</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45962.869822569446</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45962.869822569446</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45962.869822569446</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45962.869822569446</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45962.869822569446</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45962.869822569446</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45962.869822569446</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45962.869822569446</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45962.869822569446</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45962.869822569446</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45962.869822569446</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45962.869822569446</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45962.869822569446</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45962.869822569446</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45962.869822569446</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45962.869822569446</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45962.869822569446</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45962.869822569446</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45962.869822569446</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45962.869822569446</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45962.869822569446</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45962.869822569446</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45962.869822569446</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45962.869822569446</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45962.869822569446</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45962.869822569446</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45962.869822569446</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45962.869822569446</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45962.869822569446</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45962.869822569446</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45962.869822569446</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45962.869822569446</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45962.869822569446</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45962.869822569446</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45962.869822569446</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45962.869822569446</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45962.869822569446</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45962.869822569446</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45962.869822569446</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45962.869822569446</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45962.869822569446</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45962.869822569446</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45962.869822569446</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45962.869822569446</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45962.869822569446</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45962.869822569446</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45962.869822569446</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45962.869822569446</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45962.869822569446</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45962.869822569446</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45962.869822569446</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45962.869822569446</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45962.869822569446</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45962.869822569446</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45962.869822569446</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45962.869822569446</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45962.869822569446</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45962.869822569446</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45962.869822569446</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45962.869822569446</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45962.869822569446</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45962.869822569446</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45962.869822569446</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45962.869822569446</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45962.869822569446</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45962.869822569446</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45962.869822569446</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45962.869822569446</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45962.869822569446</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45962.869822569446</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45962.869822569446</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45962.869822569446</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45962.869822569446</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45962.869822569446</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45962.869822569446</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45962.869822569446</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45962.869822569446</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45962.869822569446</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45962.869822569446</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45962.869822569446</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45962.869822569446</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45962.869822569446</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45962.869822569446</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45962.869822569446</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45962.869822569446</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45962.869822569446</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45962.869822569446</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45962.869822569446</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45962.869822569446</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45962.869822569446</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45962.869822569446</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45962.869822569446</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45962.869822569446</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45962.869822569446</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45962.869822569446</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45962.869822569446</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45962.869822569446</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45962.869822569446</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45962.869822569446</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45962.869822569446</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45962.869822569446</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45962.869822569446</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45962.869822569446</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45962.869822569446</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45962.869822569446</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45962.869822569446</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45962.869822569446</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45962.869822569446</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45962.869822569446</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45962.869822569446</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45962.869822569446</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45962.869822569446</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45962.869822569446</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45962.869822569446</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45962.869822569446</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45962.869822569446</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45962.869822569446</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45962.869822569446</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45962.869822569446</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45962.869822569446</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45962.869822569446</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45962.869822569446</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45962.869822569446</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45962.869822569446</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45962.869822569446</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45962.869822569446</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45962.869822569446</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45962.869822569446</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45962.869822569446</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45962.869822569446</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45962.869822569446</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45962.869822569446</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45962.869822569446</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45962.869822569446</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45962.869822569446</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45962.869822569446</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45962.869822569446</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45962.869822569446</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45962.869822569446</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45962.869822569446</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45962.869822569446</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45962.869822569446</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45962.869822569446</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45962.869822569446</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45962.869822569446</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45962.869822569446</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45962.869822569446</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45962.869822569446</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45962.869822569446</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45962.869822569446</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45962.869822569446</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45962.869822569446</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45962.869822569446</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45962.869822569446</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45962.869822569446</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45962.869822569446</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45962.869822569446</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45962.869822569446</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45962.869822569446</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45962.869822569446</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45962.869822569446</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45962.869822569446</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45962.869822569446</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45962.869822569446</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45962.869822569446</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45962.869822569446</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45962.869822569446</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45962.869822569446</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45962.869822569446</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45962.869822569446</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45962.869822569446</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45962.869822569446</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45962.869822569446</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45962.869822569446</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45962.869822569446</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45962.869822569446</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45962.869822569446</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45962.869822569446</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45962.869822569446</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45962.869822569446</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45962.869822569446</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45962.869822569446</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45962.869822569446</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45962.869822569446</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45962.869822569446</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45962.869822569446</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45962.869822569446</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45962.869822569446</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45962.869822569446</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45962.869822569446</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45962.869822569446</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45962.869822569446</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45962.869822569446</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45962.869822569446</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45962.869822569446</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45962.869822569446</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45962.869822569446</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45962.869822569446</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45962.869822569446</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45962.869822569446</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45962.869822569446</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45962.869822569446</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45962.869822569446</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45962.869822569446</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45962.869822569446</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45962.869822569446</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45962.869822569446</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45962.869822569446</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45962.869822569446</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45962.869822569446</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45962.869822569446</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45962.869822569446</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45962.869822569446</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45962.869822569446</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45962.869822569446</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45962.869822569446</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45962.869822569446</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45962.869822569446</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45962.869822569446</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45962.869822569446</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45962.869822569446</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45962.869822569446</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45962.869822569446</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45962.869822569446</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45962.869822569446</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45962.869822569446</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45962.869822569446</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45962.869822569446</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45962.869822569446</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45962.869822569446</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45962.869822569446</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45962.869822569446</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45962.869822569446</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45962.869822569446</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45962.869822569446</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45962.869822569446</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45962.869822569446</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45962.869822569446</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45962.869822569446</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45962.869822569446</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45962.869822569446</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45962.869822569446</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45962.869822569446</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45962.869822569446</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45962.869822569446</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45962.869822569446</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45962.869822569446</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45962.869822569446</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45962.869822569446</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45962.869822569446</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45962.869822569446</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45962.869822569446</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45962.869822569446</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45962.869822569446</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45962.869822569446</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45962.869822569446</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45962.869822569446</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45962.869822569446</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45962.869822569446</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45962.869822569446</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45962.869822569446</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45962.869822569446</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45962.869822569446</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45962.869822569446</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45962.869822569446</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45962.869822569446</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45962.869822569446</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45962.869822569446</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45962.869822569446</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45962.869822569446</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45962.869822569446</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45962.869822569446</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45962.869822569446</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45962.869822569446</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45962.869822569446</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45962.869822569446</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45962.869822569446</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45962.869822569446</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45962.869822569446</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45962.869822569446</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45962.869822569446</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45962.869822569446</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45962.869822569446</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45962.869822569446</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45962.869822569446</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45962.869822569446</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45962.869822569446</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45962.869822569446</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45962.869822569446</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45962.869822569446</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45962.869822569446</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45962.869822569446</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45962.869822569446</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45962.869822569446</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45962.869822569446</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45962.869822569446</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45962.869822569446</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45962.869822569446</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45962.869822569446</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45962.869822569446</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45962.869822569446</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45962.869822569446</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45962.869822569446</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45962.869822569446</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45962.869822569446</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45962.869822569446</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45962.869822569446</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45962.869822569446</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45962.869822569446</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45962.869822569446</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45962.869822569446</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45962.869822569446</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45962.869822569446</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45962.869822569446</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45962.869822569446</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45962.869822569446</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45962.869822569446</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45962.869822569446</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45962.869822569446</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45962.869822569446</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45962.869822569446</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45962.869822569446</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45962.869822569446</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45962.869822569446</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45962.869822569446</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45962.869822569446</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45962.869822569446</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45962.869822569446</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45962.869822569446</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45962.869822569446</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45962.869822569446</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45962.869822569446</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45962.869822569446</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45962.869822569446</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45962.869822569446</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45962.869822569446</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45962.869822569446</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45962.869822569446</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45962.869822569446</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45962.869822569446</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45962.869822569446</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45962.869822569446</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45962.869822569446</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45962.869822569446</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45962.869822569446</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45962.869822569446</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45962.869822569446</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45962.869822569446</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45962.869822569446</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45962.869822569446</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45962.869822569446</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45962.869822569446</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45962.869822569446</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45962.869822569446</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45962.869822569446</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45962.869822569446</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45962.869822569446</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45962.869822569446</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45962.869822569446</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45962.869822569446</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45962.869822569446</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45962.869822569446</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45962.869822569446</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45962.869822569446</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45962.869822569446</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45962.869822569446</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45962.869822569446</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45962.869822569446</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45962.869822569446</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45962.869822569446</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45962.869822569446</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45962.869822569446</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45962.869822569446</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45962.869822569446</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45962.869822569446</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45962.869822569446</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45962.869822569446</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45962.869822569446</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45962.869822569446</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45962.869822569446</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45962.869822569446</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45962.869822569446</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45962.869822569446</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45962.869822569446</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45962.869822569446</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45962.869822569446</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45962.869822569446</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45962.869822569446</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45962.869822569446</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45962.869822569446</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45962.869822569446</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45962.869822569446</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45962.869822569446</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45962.869822569446</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45962.869822569446</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45962.869822569446</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45962.869822569446</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45962.869822569446</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45962.869822569446</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45962.869822569446</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45962.869822569446</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45962.869822569446</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45962.869822569446</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45962.869822569446</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45962.869822569446</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45962.869822569446</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45962.869822569446</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45962.869822569446</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45962.869822569446</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45962.869822569446</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45962.869822569446</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45962.869822569446</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45962.869822569446</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45962.869822569446</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45962.869822569446</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45962.869822569446</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45962.869822569446</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45962.869822569446</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45962.869822569446</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45962.869822569446</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45962.869822569446</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45962.869822569446</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45962.869822569446</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45962.869822569446</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45962.869822569446</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45962.869822569446</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45962.869822569446</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45962.869822569446</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45962.869822569446</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45962.869822569446</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45962.869822569446</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45962.869822569446</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45962.869822569446</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45962.869822569446</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45962.869822569446</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45962.869822569446</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45962.869822569446</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45962.869822569446</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45962.869822569446</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45962.869822569446</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45962.869822569446</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45962.869822569446</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45962.869822569446</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45962.869822569446</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45962.869822569446</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45962.869822569446</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45962.869822569446</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45962.869822569446</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45962.869822569446</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45962.869822569446</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45962.869822569446</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45962.869822569446</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45962.869822569446</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45962.869822569446</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45962.869822569446</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45962.869822569446</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45962.869822569446</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45962.869822569446</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45962.869822569446</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45962.869822569446</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45962.869822569446</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45962.869822569446</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45962.869822569446</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45962.869822569446</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45962.869822569446</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45962.869822569446</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45962.869822569446</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45962.869822569446</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45962.869822569446</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45962.869822569446</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45962.869822569446</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45962.869822569446</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45962.869822569446</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45962.869822569446</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45962.869822569446</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45962.869822569446</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45962.869822569446</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45962.869822569446</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45962.869822569446</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45962.869822569446</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45962.869822569446</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45962.869822569446</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45962.869822569446</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45962.869822569446</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45962.869822569446</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45962.869822569446</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45962.869822569446</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45962.869822569446</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45962.869822569446</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45962.869822569446</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45962.869822569446</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45962.869822569446</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45962.869822569446</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45962.869822569446</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45962.869822569446</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45962.869822569446</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45962.869822569446</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45962.869822569446</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45962.869822569446</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45962.869822569446</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45962.869822569446</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45962.869822569446</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45962.869822569446</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45962.869822569446</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45962.869822569446</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45962.869822569446</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45962.869822569446</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45962.869822569446</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45962.869822569446</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45962.869822569446</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45962.869822569446</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45962.869822569446</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45962.869822569446</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45962.869822569446</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45962.869822569446</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45962.869822569446</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45962.869822569446</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45962.869822569446</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45962.869822569446</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45962.869822569446</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45962.869822569446</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45962.869822569446</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45962.869822569446</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45962.869822569446</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45962.869822569446</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45962.869822569446</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45962.869822569446</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45962.869822569446</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45962.869822569446</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45962.869822569446</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45962.869822569446</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45962.869822569446</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45962.869822569446</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45962.869822569446</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45962.869822569446</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45962.869822569446</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45962.869822569446</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45962.869822569446</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45962.869822569446</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45962.869822569446</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45962.869822569446</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45962.869822569446</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45962.869822569446</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45962.869822569446</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45962.869822569446</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45962.869822569446</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45962.869822569446</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45962.869822569446</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45962.869822569446</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45962.869822569446</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45962.869822569446</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45962.869822569446</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45962.869822569446</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45962.869822569446</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45962.869822569446</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45962.869822569446</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45962.869822569446</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45962.869822569446</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45962.869822569446</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45962.869822569446</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45962.869822569446</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45962.869822569446</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45962.869822569446</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45962.869822569446</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45962.869822569446</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45962.869822569446</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45962.869822569446</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45962.869822569446</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45962.869822569446</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45962.869822569446</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45962.869822569446</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45962.869822569446</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45962.869822569446</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45962.869822569446</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45962.869822569446</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45962.869822569446</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45962.869822569446</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45962.869822569446</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45962.869822569446</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45962.869822569446</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45962.869822569446</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45962.869822569446</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45962.869822569446</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45962.869822569446</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45962.869822569446</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45962.869822569446</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45962.869822569446</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45962.869822569446</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45962.869822569446</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45962.869822569446</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45962.869822569446</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45962.869822569446</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45962.869822569446</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45962.869822569446</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45962.869822569446</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45962.869822569446</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45962.869822569446</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45962.869822569446</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45962.869822569446</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45962.869822569446</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45962.869822569446</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45962.869822569446</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45962.869822569446</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45962.869822569446</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45962.869822569446</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45962.869822569446</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45962.869822569446</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45962.869822569446</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45962.869822569446</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45962.869822569446</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45962.869822569446</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45962.869822569446</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45962.869822569446</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45962.869822569446</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45962.869822569446</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45962.869822569446</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45962.869822569446</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45962.869822569446</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45962.869822569446</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45962.869822569446</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45962.869822569446</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45962.869822569446</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45962.869822569446</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45962.869822569446</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45962.869822569446</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45962.869822569446</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45962.869822569446</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45962.869822569446</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45962.869822569446</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45962.869822569446</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45962.869822569446</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45962.869822569446</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45962.869822569446</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45962.869822569446</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45962.869822569446</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45962.869822569446</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45962.869822569446</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45962.869822569446</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45962.869822569446</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45962.869822569446</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45962.869822569446</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45962.869822569446</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45962.869822569446</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45962.869822569446</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45962.869822569446</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45962.869822569446</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45962.869822569446</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45962.869822569446</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45962.869822569446</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45962.869822569446</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45962.869822569446</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45962.869822569446</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45962.869822569446</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45962.869822569446</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45962.869822569446</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45962.869822569446</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45962.869822569446</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45962.869822569446</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45962.869822569446</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45962.869822569446</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45962.869822569446</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45962.869822569446</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45962.869822569446</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45962.869822569446</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45962.869822569446</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45962.869822569446</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45962.869822569446</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45962.869822569446</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45962.869822569446</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45962.869822569446</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45962.869822569446</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45962.869822569446</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45962.869822569446</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45962.869822569446</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45962.869822569446</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45962.869822569446</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45962.869822569446</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45962.869822569446</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45962.869822569446</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45962.869822569446</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45962.869822569446</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45962.869822569446</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45962.869822569446</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45962.869822569446</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45962.869822569446</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45962.869822569446</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45962.869822569446</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45962.869822569446</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45962.869822569446</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45962.869822569446</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45962.869822569446</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45962.869822569446</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45962.869822569446</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45962.869822569446</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45962.869822569446</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45962.869822569446</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45962.869822569446</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45962.869822569446</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45962.869822569446</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45962.869822569446</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45962.869822569446</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45962.869822569446</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45962.869822569446</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45962.869822569446</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45962.869822569446</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45962.869822569446</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45962.869822569446</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45962.869822569446</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45962.869822569446</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45962.869822569446</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45962.869822569446</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45962.869822569446</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45962.869822569446</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45962.869822569446</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45962.869822569446</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45962.869822569446</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45962.869822569446</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45962.869822569446</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45962.869822569446</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45962.869822569446</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45962.869822569446</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45962.869822569446</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45962.869822569446</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45962.869822569446</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45962.869822569446</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45962.869822569446</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45962.869822569446</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45962.869822569446</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45962.869822569446</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45962.869822569446</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45962.869822569446</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45962.869822569446</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45962.869822569446</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45962.869822569446</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45962.869822569446</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45962.869822569446</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45962.869822569446</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45962.869822569446</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45962.869822569446</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45962.869822569446</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45962.869822569446</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45962.869822569446</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45962.869822569446</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45962.869822569446</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45962.869822569446</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45962.869822569446</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45962.869822569446</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45962.869822569446</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45962.869822569446</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45962.869822569446</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45962.869822569446</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45962.869822569446</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45962.869822569446</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45962.869822569446</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45962.869822569446</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45962.869822569446</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45962.869822569446</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45962.869822569446</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45962.869822569446</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45962.869822569446</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45962.869822569446</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45962.869822569446</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45962.869822569446</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45962.869822569446</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45962.869822569446</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45962.869822569446</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45962.869822569446</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45962.869822569446</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45962.869822569446</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45962.869822569446</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45962.869822569446</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45962.869822569446</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45962.869822569446</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45962.869822569446</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45962.869822569446</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45962.869822569446</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45962.869822569446</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45962.869822569446</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45962.869822569446</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45962.869822569446</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45962.869822569446</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45962.869822569446</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45962.869822569446</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45962.869822569446</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45962.869822569446</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45962.869822569446</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45962.869822569446</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45962.869822569446</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45962.869822569446</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45962.869822569446</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45962.869822569446</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45962.869822569446</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45962.869822569446</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45962.869822569446</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45962.869822569446</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45962.869822569446</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45962.869822569446</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45962.869822569446</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45962.869822569446</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45962.869822569446</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45962.869822569446</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45962.869822569446</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259.38910497684992</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1.9010725694461144</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30476</v>
      </c>
      <c r="E4" s="97" t="s">
        <v>39100</v>
      </c>
      <c r="F4" s="122">
        <v>45962.802824074075</v>
      </c>
      <c r="G4" s="123">
        <f ca="1">IFERROR(NOW()-F4,"")</f>
        <v>6.6998495371080935E-2</v>
      </c>
      <c r="H4" s="122">
        <v>45962.802824074075</v>
      </c>
      <c r="I4" s="118" t="str">
        <f>IFERROR(VLOOKUP(D4,DB!A:F,6,0),"")</f>
        <v>SCECO</v>
      </c>
      <c r="J4" s="118" t="str">
        <f>IFERROR(VLOOKUP(D4,DB!A:G,7,0),"")</f>
        <v>In progress</v>
      </c>
      <c r="K4" s="124" t="s">
        <v>39114</v>
      </c>
      <c r="L4" s="120" t="str">
        <f>IFERROR(VLOOKUP(D4,DB!A:I,9,0),"")</f>
        <v>Latis</v>
      </c>
    </row>
    <row r="5" spans="1:16" ht="15" customHeight="1">
      <c r="A5" s="118"/>
      <c r="B5" s="118" t="str">
        <f>IFERROR(VLOOKUP(D5,DB!A:K,11,0),"")</f>
        <v/>
      </c>
      <c r="C5" s="119"/>
      <c r="D5" s="120"/>
      <c r="E5" s="121"/>
      <c r="F5" s="122"/>
      <c r="G5" s="123">
        <f ca="1">IFERROR(NOW()-F5,"")</f>
        <v>45962.869822569446</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45962.869822569446</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45962.869822569446</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45962.869822569446</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45962.869822569446</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45962.869822569446</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45962.869822569446</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45962.869822569446</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45962.869822569446</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45962.869822569446</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45962.869822569446</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45962.869822569446</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45962.869822569446</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45962.869822569446</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45962.869822569446</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45962.869822569446</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45962.869822569446</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45962.869822569446</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45962.869822569446</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45962.869822569446</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45962.869822569446</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45962.869822569446</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45962.869822569446</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45962.869822569446</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45962.869822569446</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45962.869822569446</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45962.869822569446</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45962.869822569446</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45962.869822569446</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45962.869822569446</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45962.869822569446</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45962.869822569446</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45962.869822569446</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45962.869822569446</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45962.869822569446</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45962.869822569446</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45962.869822569446</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45962.869822569446</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45962.869822569446</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45962.869822569446</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45962.869822569446</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45962.869822569446</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45962.869822569446</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45962.869822569446</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45962.869822569446</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45962.869822569446</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45962.869822569446</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45962.869822569446</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45962.869822569446</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45962.869822569446</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45962.869822569446</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45962.869822569446</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45962.869822569446</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45962.869822569446</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45962.869822569446</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45962.869822569446</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45962.869822569446</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45962.869822569446</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45962.869822569446</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45962.869822569446</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45962.869822569446</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45962.869822569446</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45962.869822569446</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45962.869822569446</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45962.869822569446</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45962.869822569446</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45962.869822569446</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45962.869822569446</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45962.869822569446</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45962.869822569446</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45962.869822569446</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45962.869822569446</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45962.869822569446</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45962.869822569446</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45962.869822569446</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45962.869822569446</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45962.869822569446</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45962.869822569446</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45962.869822569446</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45962.869822569446</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45962.869822569446</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45962.869822569446</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45962.869822569446</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45962.869822569446</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45962.869822569446</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45962.869822569446</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45962.869822569446</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45962.869822569446</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45962.869822569446</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45962.869822569446</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45962.869822569446</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45962.869822569446</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45962.869822569446</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45962.869822569446</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45962.869822569446</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45962.869822569446</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45962.869822569446</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45962.869822569446</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45962.869822569446</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45962.869822569446</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45962.869822569446</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45962.869822569446</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45962.869822569446</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45962.869822569446</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45962.869822569446</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45962.869822569446</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45962.869822569446</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45962.869822569446</v>
      </c>
      <c r="H112" s="122"/>
      <c r="I112" s="118" t="str">
        <f>IFERROR(VLOOKUP(D112,DB!A:F,6,0),"")</f>
        <v/>
      </c>
      <c r="J112" s="118" t="str">
        <f>IFERROR(VLOOKUP(D112,DB!A:G,7,0),"")</f>
        <v/>
      </c>
      <c r="K112" s="124"/>
      <c r="L112" s="120" t="str">
        <f>IFERROR(VLOOKUP(D112,DB!A:I,9,0),"")</f>
        <v/>
      </c>
    </row>
    <row r="113" spans="1:12" ht="15" customHeight="1">
      <c r="A113" s="125"/>
      <c r="B113" s="125" t="str">
        <f>IFERROR(VLOOKUP(D113,DB!A:K,11,0),"")</f>
        <v/>
      </c>
      <c r="C113" s="126"/>
      <c r="D113" s="127"/>
      <c r="E113" s="128"/>
      <c r="F113" s="129"/>
      <c r="G113" s="130">
        <f ca="1">IFERROR(NOW()-F113,"")</f>
        <v>45962.869822569446</v>
      </c>
      <c r="H113" s="129"/>
      <c r="I113" s="125" t="str">
        <f>IFERROR(VLOOKUP(D113,DB!A:F,6,0),"")</f>
        <v/>
      </c>
      <c r="J113" s="125" t="str">
        <f>IFERROR(VLOOKUP(D113,DB!A:G,7,0),"")</f>
        <v/>
      </c>
      <c r="K113" s="131"/>
      <c r="L113" s="127" t="str">
        <f>IFERROR(VLOOKUP(D113,DB!A:I,9,0),"")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71.037761921295896</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36.680945254629478</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14.20871145833371</v>
      </c>
      <c r="H4" s="152">
        <v>45948.661111111112</v>
      </c>
      <c r="I4" s="151" t="str">
        <f>IFERROR(VLOOKUP(D4,DB!A:F,6,0),"")</f>
        <v>SCECO</v>
      </c>
      <c r="J4" s="151" t="str">
        <f>IFERROR(VLOOKUP(D4,DB!A:G,7,0),"")</f>
        <v>Dead</v>
      </c>
      <c r="K4" s="151" t="s">
        <v>39120</v>
      </c>
      <c r="L4" s="151" t="str">
        <f>IFERROR(VLOOKUP(D4,DB!A:I,9,0),"")</f>
        <v>Latis</v>
      </c>
    </row>
    <row r="5" spans="1:13" ht="15">
      <c r="A5" s="151"/>
      <c r="B5" s="151" t="str">
        <f>IFERROR(VLOOKUP(D5,DB!A:K,11,0),"")</f>
        <v/>
      </c>
      <c r="C5" s="151"/>
      <c r="D5" s="151"/>
      <c r="E5" s="151"/>
      <c r="F5" s="152"/>
      <c r="G5" s="153">
        <f ca="1">IFERROR(NOW()-F5,"")</f>
        <v>45962.869822337962</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45962.869822337962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45962.869822337962</v>
      </c>
      <c r="H7" s="152"/>
      <c r="I7" s="151" t="str">
        <f>IFERROR(VLOOKUP(D7,DB!A:F,6,0),"")</f>
        <v/>
      </c>
      <c r="J7" s="151" t="str">
        <f>IFERROR(VLOOKUP(D7,DB!A:G,7,0),"")</f>
        <v/>
      </c>
      <c r="K7" s="151"/>
      <c r="L7" s="151" t="str">
        <f>IFERROR(VLOOKUP(D7,DB!A:I,9,0),"")</f>
        <v/>
      </c>
    </row>
    <row r="8" spans="1:13" ht="15">
      <c r="A8" s="151"/>
      <c r="B8" s="151" t="str">
        <f>IFERROR(VLOOKUP(D8,DB!A:K,11,0),"")</f>
        <v/>
      </c>
      <c r="C8" s="151"/>
      <c r="D8" s="169"/>
      <c r="E8" s="151"/>
      <c r="F8" s="152"/>
      <c r="G8" s="153">
        <f ca="1">IFERROR(NOW()-F8,"")</f>
        <v>45962.869822337962</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45962.869822337962</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45962.869822337962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45962.869822337962</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45962.869822337962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45962.869822337962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45962.869822337962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45962.869822337962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45962.869822337962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45962.869822337962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45962.869822337962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45962.869822337962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45962.869822337962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45962.869822337962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45962.869822337962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45962.869822337962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45962.869822337962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45962.869822337962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45962.869822337962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45962.869822337962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45962.869822337962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45962.869822337962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45962.869822337962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45962.869822337962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45962.869822337962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45962.869822337962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45962.869822337962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45962.869822337962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45962.869822337962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45962.869822337962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45962.869822337962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45962.869822337962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45962.869822337962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45962.869822337962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45962.869822337962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45962.869822337962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45962.869822337962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45962.869822337962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45962.869822337962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45962.869822337962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45962.869822337962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45962.869822337962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45962.869822337962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45962.869822337962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45962.869822337962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45962.869822337962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45962.869822337962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45962.869822337962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45962.869822337962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45962.869822337962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45962.869822337962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45962.869822337962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45962.869822337962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45962.869822337962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45962.869822337962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45962.869822337962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45962.869822337962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45962.869822337962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45962.869822337962</v>
      </c>
      <c r="H66" s="152"/>
      <c r="I66" s="151" t="str">
        <f>IFERROR(VLOOKUP(D66,DB!A:F,6,0),"")</f>
        <v/>
      </c>
      <c r="J66" s="151" t="str">
        <f>IFERROR(VLOOKUP(D66,DB!A:G,7,0),"")</f>
        <v/>
      </c>
      <c r="K66" s="151"/>
      <c r="L66" s="151" t="str">
        <f>IFERROR(VLOOKUP(D66,DB!A:I,9,0),"")</f>
        <v/>
      </c>
    </row>
    <row r="67" spans="1:12" ht="15">
      <c r="A67" s="157"/>
      <c r="B67" s="157" t="str">
        <f>IFERROR(VLOOKUP(D67,DB!A:K,11,0),"")</f>
        <v/>
      </c>
      <c r="C67" s="157"/>
      <c r="D67" s="157"/>
      <c r="E67" s="157"/>
      <c r="F67" s="158"/>
      <c r="G67" s="159">
        <f ca="1">IFERROR(NOW()-F67,"")</f>
        <v>45962.869822337962</v>
      </c>
      <c r="H67" s="158"/>
      <c r="I67" s="157" t="str">
        <f>IFERROR(VLOOKUP(D67,DB!A:F,6,0),"")</f>
        <v/>
      </c>
      <c r="J67" s="157" t="str">
        <f>IFERROR(VLOOKUP(D67,DB!A:G,7,0),"")</f>
        <v/>
      </c>
      <c r="K67" s="157"/>
      <c r="L67" s="157" t="str">
        <f>IFERROR(VLOOKUP(D67,DB!A:I,9,0),"")</f>
        <v/>
      </c>
    </row>
    <row r="68" spans="1:12" ht="15">
      <c r="A68" s="157"/>
      <c r="B68" s="157" t="str">
        <f>IFERROR(VLOOKUP(D68,DB!A:K,11,0),"")</f>
        <v/>
      </c>
      <c r="C68" s="157"/>
      <c r="D68" s="157"/>
      <c r="E68" s="157"/>
      <c r="F68" s="158"/>
      <c r="G68" s="159">
        <f ca="1">IFERROR(NOW()-F68,"")</f>
        <v>45962.869822337962</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45962.869822337962</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45962.869822337962</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45962.869822337962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45962.869822337962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45962.869822337962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45962.869822337962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45962.869822337962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45962.869822337962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45962.869822337962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45962.869822337962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45962.869822337962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45962.869822337962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45962.869822337962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45962.869822337962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45962.869822337962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45962.869822337962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45962.869822337962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45962.869822337962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45962.869822337962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45962.869822337962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45962.869822337962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45962.869822337962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45962.869822337962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45962.869822337962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45962.869822337962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45962.869822337962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45962.869822337962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45962.869822337962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45962.869822337962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45962.869822337962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45962.869822337962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45962.869822337962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45962.869822337962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45962.869822337962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45962.869822337962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45962.869822337962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45962.869822337962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45962.869822337962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45962.869822337962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45962.869822337962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45962.869822337962</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45962.869822337962</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45962.869822337962</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45962.869822337962</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45962.869822337962</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45962.869822337962</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45962.869822337962</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45962.869822337962</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45962.869822337962</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45962.869822337962</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45962.869822337962</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45962.869822337962</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45962.869822337962</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45962.869822337962</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45962.869822337962</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45962.869822337962</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45962.869822337962</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45962.869822337962</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45962.869822337962</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45962.869822337962</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45962.869822337962</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45962.869822337962</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45962.869822337962</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45962.869822337962</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45962.869822337962</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45962.869822337962</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45962.869822337962</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45962.869822337962</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45962.869822337962</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45962.869822337962</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45962.869822337962</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45962.869822337962</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45962.869822337962</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45962.869822337962</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45962.869822337962</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45962.869822337962</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45962.869822337962</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45962.869822337962</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45962.869822337962</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45962.869822337962</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45962.869822337962</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45962.869822337962</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45962.869822337962</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45962.869822337962</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45962.869822337962</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45962.869822337962</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45962.869822337962</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45962.869822337962</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45962.869822337962</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45962.869822337962</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45962.869822337962</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45962.869822337962</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45962.869822337962</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45962.869822337962</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45962.869822337962</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45962.869822337962</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45962.869822337962</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45962.869822337962</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45962.869822569446</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45962.869822569446</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45962.869822569446</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45962.869822569446</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45962.869822569446</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45962.869822569446</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45962.869822569446</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45962.869822569446</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45962.869822569446</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45962.869822569446</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45962.869822569446</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45962.869822569446</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45962.869822569446</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45962.869822569446</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45962.869822569446</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45962.869822569446</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45962.869822569446</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45962.869822569446</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45962.869822569446</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45962.869822569446</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45962.869822569446</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45962.869822569446</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45962.869822569446</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45962.869822569446</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45962.869822569446</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45962.869822569446</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45962.869822569446</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45962.869822569446</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45962.869822569446</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45962.869822569446</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45962.869822569446</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45962.869822569446</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45962.869822569446</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45962.869822569446</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45962.869822569446</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45962.869822569446</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45962.869822569446</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45962.869822569446</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45962.869822569446</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45962.869822569446</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45962.869822569446</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45962.869822569446</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45962.869822569446</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45962.869822569446</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45962.869822569446</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45962.869822569446</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45962.869822569446</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45962.869822569446</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45962.869822569446</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45962.869822569446</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45962.869822569446</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45962.869822569446</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45962.869822569446</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45962.869822569446</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45962.869822569446</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45962.869822569446</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45962.869822569446</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45962.869822569446</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45962.869822569446</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45962.869822569446</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45962.869822569446</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45962.869822569446</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45962.869822569446</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45962.869822569446</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45962.869822569446</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45962.869822569446</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45962.869822569446</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45962.869822569446</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45962.869822569446</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45962.869822569446</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45962.869822569446</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45962.869822569446</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45962.869822569446</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45962.869822569446</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45962.869822569446</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45962.869822569446</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45962.869822569446</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45962.869822569446</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45962.869822569446</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45962.869822569446</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45962.869822569446</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45962.869822569446</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45962.869822569446</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45962.869822569446</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45962.869822569446</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45962.869822569446</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45962.869822569446</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45962.869822569446</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45962.869822569446</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45962.869822569446</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45962.869822569446</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45962.869822569446</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45962.869822569446</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45962.869822569446</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45962.869822569446</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45962.869822569446</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45962.869822569446</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45962.869822569446</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45962.869822569446</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45962.869822569446</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45962.869822569446</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45962.869822569446</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45962.869822569446</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45962.869822569446</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45962.869822569446</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45962.869822569446</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45962.869822569446</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45962.869822569446</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45962.869822569446</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45962.869822569446</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45962.869822569446</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45962.869822569446</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45962.869822569446</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45962.869822569446</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45962.869822569446</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45962.869822569446</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45962.869822569446</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45962.869822569446</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45962.869822569446</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45962.869822569446</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45962.869822569446</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45962.869822569446</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45962.869822569446</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45962.869822569446</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45962.869822569446</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45962.869822569446</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45962.869822569446</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45962.869822569446</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45962.869822569446</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45962.869822569446</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45962.869822569446</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45962.869822569446</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45962.869822569446</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45962.869822569446</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45962.869822569446</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45962.869822569446</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45962.869822569446</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45962.869822569446</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45962.869822569446</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45962.869822569446</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45962.869822569446</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45962.869822569446</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45962.869822569446</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45962.869822569446</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45962.869822569446</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45962.869822569446</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45962.869822569446</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45962.869822569446</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45962.869822569446</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45962.869822569446</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45962.869822569446</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45962.869822569446</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45962.869822569446</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45962.869822569446</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45962.869822569446</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45962.869822569446</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45962.869822569446</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45962.869822569446</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45962.869822569446</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45962.869822569446</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45962.869822569446</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45962.869822569446</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45962.869822569446</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45962.869822569446</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45962.869822569446</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45962.869822569446</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45962.869822569446</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45962.869822569446</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45962.869822569446</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45962.869822569446</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45962.869822569446</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45962.869822569446</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45962.869822569446</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45962.869822569446</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45962.869822569446</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45962.869822569446</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45962.869822569446</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45962.869822569446</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45962.869822569446</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45962.869822569446</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45962.869822569446</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45962.869822569446</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45962.869822569446</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45962.869822569446</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45962.869822569446</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45962.869822569446</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45962.869822569446</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45962.869822569446</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45962.869822569446</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45962.869822569446</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45962.869822569446</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45962.869822569446</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45962.869822569446</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45962.869822569446</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45962.869822569446</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45962.869822569446</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45962.869822569446</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45962.869822569446</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45962.869822569446</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45962.869822569446</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45962.869822569446</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45962.869822569446</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45962.869822569446</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45962.869822569446</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45962.869822569446</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45962.869822569446</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45962.869822569446</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45962.869822569446</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45962.869822569446</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45962.869822569446</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45962.869822569446</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45962.869822569446</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45962.869822569446</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45962.869822569446</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45962.869822569446</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45962.869822569446</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45962.869822569446</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45962.869822569446</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45962.869822569446</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45962.869822569446</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45962.869822569446</v>
      </c>
      <c r="H387" s="158"/>
      <c r="I387" s="157" t="str">
        <f>IFERROR(VLOOKUP(D387,DB!A:F,6,0),"")</f>
        <v/>
      </c>
      <c r="J387" s="157" t="str">
        <f>IFERROR(VLOOKUP(D387,DB!A:G,7,0),"")</f>
        <v/>
      </c>
      <c r="K387" s="157"/>
      <c r="L387" s="157" t="str">
        <f>IFERROR(VLOOKUP(D387,DB!A:I,9,0),"")</f>
        <v/>
      </c>
    </row>
    <row r="388" spans="1:12" ht="15"/>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7" ht="15"/>
    <row r="498" ht="15"/>
    <row r="500" ht="15"/>
    <row r="501" ht="15"/>
    <row r="502" ht="15"/>
    <row r="503" ht="15"/>
    <row r="505" ht="15"/>
    <row r="506" ht="15"/>
    <row r="513" ht="15"/>
    <row r="514" ht="15"/>
    <row r="515" ht="15"/>
    <row r="516" ht="15"/>
    <row r="517" ht="15"/>
    <row r="518" ht="15"/>
    <row r="521" ht="15"/>
    <row r="522" ht="15"/>
    <row r="523" ht="15"/>
    <row r="524" ht="15"/>
    <row r="525" ht="15"/>
    <row r="526" ht="15"/>
    <row r="527" ht="15"/>
    <row r="528" ht="15"/>
    <row r="529" ht="15"/>
    <row r="530" ht="15"/>
    <row r="531" ht="15"/>
    <row r="532"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8" ht="15"/>
    <row r="589" ht="15"/>
    <row r="626" ht="15"/>
    <row r="627" ht="15"/>
    <row r="628" ht="15"/>
    <row r="629" ht="15"/>
    <row r="630" ht="15"/>
    <row r="631" ht="15"/>
    <row r="632" ht="15"/>
    <row r="633" ht="15"/>
    <row r="634" ht="15"/>
    <row r="635"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6" ht="15"/>
    <row r="717" ht="15"/>
    <row r="718" ht="15"/>
    <row r="720" ht="15"/>
    <row r="721"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4" ht="15"/>
    <row r="755" ht="15"/>
    <row r="925" ht="15"/>
    <row r="926" ht="15"/>
    <row r="927" ht="15"/>
    <row r="928" ht="15"/>
    <row r="929" ht="15"/>
    <row r="930" ht="15"/>
    <row r="936" ht="15"/>
    <row r="937" ht="15"/>
    <row r="938" ht="15"/>
    <row r="939" ht="15"/>
    <row r="940" ht="15"/>
    <row r="941" ht="15"/>
    <row r="942"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3" ht="15"/>
    <row r="994" ht="15"/>
    <row r="1000" ht="15"/>
    <row r="1001" ht="15"/>
    <row r="1003" ht="15"/>
    <row r="1004" ht="15"/>
    <row r="1005" ht="15"/>
    <row r="1006" ht="15"/>
    <row r="1007" ht="15"/>
    <row r="1008" ht="15"/>
    <row r="1009"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2" ht="15"/>
    <row r="1083" ht="15"/>
    <row r="1084" ht="15"/>
    <row r="1085" ht="15"/>
    <row r="1086" ht="15"/>
    <row r="1087" ht="15"/>
    <row r="1088" ht="15"/>
    <row r="1089" ht="15"/>
    <row r="1090" ht="15"/>
    <row r="1091" ht="15"/>
    <row r="1092" ht="15"/>
    <row r="1093" ht="15"/>
    <row r="1094" ht="15"/>
    <row r="1095" ht="15"/>
    <row r="1097" ht="15"/>
    <row r="1098" ht="15"/>
    <row r="1099" ht="15"/>
    <row r="1100" ht="15"/>
    <row r="1101" ht="15"/>
    <row r="1102" ht="15"/>
    <row r="1103" ht="15"/>
    <row r="1104" ht="15"/>
    <row r="1105" ht="15"/>
    <row r="1106" ht="15"/>
    <row r="1107" ht="15"/>
    <row r="1108"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8" ht="15"/>
    <row r="1149"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5" ht="15"/>
    <row r="1176" ht="15"/>
    <row r="1177" ht="15"/>
    <row r="1180" ht="15"/>
    <row r="1182" ht="15"/>
    <row r="1184" ht="15"/>
    <row r="1187" ht="15"/>
    <row r="1188" ht="15"/>
    <row r="1189" ht="15"/>
    <row r="1191" ht="15"/>
    <row r="1193" ht="15"/>
    <row r="1194" ht="15"/>
    <row r="1195" ht="15"/>
    <row r="1196" ht="15"/>
    <row r="1197" ht="15"/>
    <row r="1199" ht="15"/>
    <row r="1200" ht="15"/>
    <row r="1201" ht="15"/>
    <row r="1202" ht="15"/>
    <row r="1204" ht="15"/>
    <row r="1206" ht="15"/>
    <row r="1207" ht="15"/>
    <row r="1209" ht="15"/>
    <row r="1210" ht="15"/>
    <row r="1211" ht="15"/>
    <row r="1212" ht="15"/>
    <row r="1214" ht="15"/>
    <row r="1216" ht="15"/>
    <row r="1217" ht="15"/>
    <row r="1218" ht="15"/>
    <row r="1219" ht="15"/>
    <row r="1221" ht="15"/>
    <row r="1222" ht="15"/>
    <row r="1223" ht="15"/>
    <row r="1224" ht="15"/>
    <row r="1225" ht="15"/>
    <row r="1226" ht="15"/>
    <row r="1227" ht="15"/>
    <row r="1230" ht="15"/>
    <row r="1232" ht="15"/>
    <row r="1233" ht="15"/>
    <row r="1234" ht="15"/>
    <row r="1235" ht="15"/>
    <row r="1236" ht="15"/>
    <row r="1237" ht="15"/>
    <row r="1238" ht="15"/>
    <row r="1239" ht="15"/>
    <row r="1242" ht="15"/>
    <row r="1243" ht="15"/>
    <row r="1245" ht="15"/>
    <row r="1247" ht="15"/>
    <row r="1248" ht="15"/>
    <row r="1249" ht="15"/>
    <row r="1250" ht="15"/>
    <row r="1251" ht="15"/>
    <row r="1255" ht="15"/>
    <row r="1256" ht="15"/>
    <row r="1258" ht="15"/>
    <row r="1259" ht="15"/>
    <row r="1262" ht="15"/>
    <row r="1263" ht="15"/>
    <row r="1267" ht="15"/>
    <row r="1274" ht="15"/>
    <row r="1276" ht="15"/>
    <row r="1277" ht="15"/>
  </sheetData>
  <dataValidations count="2">
    <dataValidation allowBlank="1" showInputMessage="1" showErrorMessage="1" sqref="E1" xr:uid="{920C6338-E771-4DAE-8C89-92A9093EA4DE}"/>
    <dataValidation type="list" allowBlank="1" showInputMessage="1" showErrorMessage="1" sqref="E2:E3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8"/>
  <sheetViews>
    <sheetView tabSelected="1" workbookViewId="0">
      <selection activeCell="H6" sqref="H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39121</v>
      </c>
      <c r="B2" s="102" t="str">
        <f>IFERROR(VLOOKUP(D2,DB!A:K,11,0),"")</f>
        <v>R6</v>
      </c>
      <c r="C2" s="104">
        <v>1</v>
      </c>
      <c r="D2" s="102" t="s">
        <v>29382</v>
      </c>
      <c r="E2" s="105" t="s">
        <v>39021</v>
      </c>
      <c r="F2" s="106"/>
      <c r="G2" s="76">
        <f ca="1">IFERROR(NOW()-F2,"-")</f>
        <v>45962.869822106484</v>
      </c>
      <c r="H2" s="106">
        <v>45962.803206018521</v>
      </c>
      <c r="I2" s="102" t="str">
        <f>IFERROR(VLOOKUP(D2,DB!A:F,6,0),"")</f>
        <v>SCECO</v>
      </c>
      <c r="J2" s="101" t="str">
        <f>IFERROR(VLOOKUP(D2,DB!A:G,7,0),"")</f>
        <v>Dead</v>
      </c>
      <c r="K2" s="107" t="s">
        <v>39122</v>
      </c>
      <c r="L2" s="108" t="str">
        <f>IFERROR(VLOOKUP(D2,DB!A:I,9,0),"")</f>
        <v>Latis</v>
      </c>
    </row>
    <row r="3" spans="1:16383" ht="31.5" customHeight="1">
      <c r="A3" s="103" t="s">
        <v>24</v>
      </c>
      <c r="B3" s="102" t="str">
        <f>IFERROR(VLOOKUP(D3,DB!A:K,11,0),"")</f>
        <v>R6</v>
      </c>
      <c r="C3" s="104">
        <v>1</v>
      </c>
      <c r="D3" s="102" t="s">
        <v>34850</v>
      </c>
      <c r="E3" s="105"/>
      <c r="F3" s="106"/>
      <c r="G3" s="76">
        <f ca="1">IFERROR(NOW()-F3,"-")</f>
        <v>45962.869822106484</v>
      </c>
      <c r="H3" s="106">
        <v>45962.849050925928</v>
      </c>
      <c r="I3" s="102" t="str">
        <f>IFERROR(VLOOKUP(D3,DB!A:F,6,0),"")</f>
        <v>SCECO</v>
      </c>
      <c r="J3" s="101" t="str">
        <f>IFERROR(VLOOKUP(D3,DB!A:G,7,0),"")</f>
        <v>In progress</v>
      </c>
      <c r="K3" s="107" t="s">
        <v>39123</v>
      </c>
      <c r="L3" s="108" t="str">
        <f>IFERROR(VLOOKUP(D3,DB!A:I,9,0),"")</f>
        <v>Latis</v>
      </c>
    </row>
    <row r="4" spans="1:16383" ht="31.5" customHeight="1">
      <c r="A4" s="103"/>
      <c r="B4" s="102" t="str">
        <f>IFERROR(VLOOKUP(D4,DB!A:K,11,0),"")</f>
        <v/>
      </c>
      <c r="C4" s="104"/>
      <c r="D4" s="102"/>
      <c r="E4" s="105"/>
      <c r="F4" s="106"/>
      <c r="G4" s="76">
        <f ca="1">IFERROR(NOW()-F4,"-")</f>
        <v>45962.869822106484</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45962.869822106484</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45962.869822106484</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45962.869822106484</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45962.869822106484</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45962.869822106484</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45962.869822106484</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45962.869822106484</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45962.869822106484</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45962.869822106484</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45962.869822106484</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45962.869822106484</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45962.869822106484</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45962.869822106484</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45962.869822106484</v>
      </c>
      <c r="H18" s="106"/>
      <c r="I18" s="102" t="str">
        <f>IFERROR(VLOOKUP(D18,DB!A:F,6,0),"")</f>
        <v/>
      </c>
      <c r="J18" s="101" t="str">
        <f>IFERROR(VLOOKUP(D18,DB!A:G,7,0),"")</f>
        <v/>
      </c>
      <c r="K18" s="107"/>
      <c r="L18" s="108" t="str">
        <f>IFERROR(VLOOKUP(D18,DB!A:I,9,0),"")</f>
        <v/>
      </c>
    </row>
  </sheetData>
  <dataValidations count="2">
    <dataValidation allowBlank="1" showInputMessage="1" showErrorMessage="1" sqref="E1" xr:uid="{380493DB-286A-4683-AF55-C78F04945A49}"/>
    <dataValidation type="list" allowBlank="1" showInputMessage="1" showErrorMessage="1" sqref="E2:E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2025-11-01T17:53:21Z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