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83" documentId="120_S{2AC9BD13-BADA-5192-A53E-5A8FF88502F6}" xr6:coauthVersionLast="47" xr6:coauthVersionMax="47" xr10:uidLastSave="{1158FD31-05A9-4DD8-A26A-13F65E68C676}"/>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<sst xmlns="http://schemas.openxmlformats.org/spreadsheetml/2006/main" count="180298" uniqueCount="39130">
  <si>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</si>
  <si>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</si>
  <si>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</si>
  <si>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</si>
  <si>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</si>
  <si>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</si>
  <si>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</si>
  <si>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</si>
  <si>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</si>
  <si>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</si>
  <si>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</si>
  <si>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</si>
  <si>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</si>
  <si>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</si>
  <si>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</si>
  <si>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</si>
  <si>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</si>
  <si>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</si>
  <si>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</si>
  <si>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</si>
  <si>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</si>
  <si>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</si>
  <si>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</si>
  <si>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</si>
  <si>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</si>
  <si>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</si>
  <si>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</si>
  <si>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</si>
  <si>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</si>
  <si>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</si>
  <si>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</si>
  <si>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</si>
  <si>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</si>
  <si>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</si>
  <si>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</si>
  <si>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</si>
  <si>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</si>
  <si>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</si>
  <si>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</si>
  <si>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</si>
  <si>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</si>
  <si>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</si>
  <si>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</si>
  <si>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</si>
  <si>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</si>
  <si>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</si>
  <si>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</si>
  <si>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</si>
  <si>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</si>
  <si>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</si>
  <si>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</si>
  <si>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</si>
  <si>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</si>
  <si>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</si>
  <si>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</si>
  <si>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</si>
  <si>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</si>
  <si>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</si>
  <si>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</si>
  <si>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</si>
  <si>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</si>
  <si>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</si>
  <si>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</si>
  <si>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</si>
  <si>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</si>
  <si>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</si>
  <si>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</si>
  <si>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</si>
  <si>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</si>
  <si>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</si>
  <si>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</si>
  <si>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</si>
  <si>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</si>
  <si>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</si>
  <si>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</si>
  <si>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</si>
  <si>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</si>
  <si>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</si>
  <si>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</si>
  <si>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</si>
  <si>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</si>
  <si>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</si>
  <si>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</si>
  <si>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</si>
  <si>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</si>
  <si>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</si>
  <si>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</si>
  <si>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</si>
  <si>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</si>
  <si>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</si>
  <si>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</si>
  <si>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</si>
  <si>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</si>
  <si>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</si>
  <si>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</si>
  <si>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</si>
  <si>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</si>
  <si>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</si>
  <si>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</si>
  <si>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</si>
  <si>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</si>
  <si>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</si>
  <si>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</si>
  <si>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</si>
  <si>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</si>
  <si>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</si>
  <si>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</si>
  <si>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</si>
  <si>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</si>
  <si>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</si>
  <si>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</si>
  <si>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</si>
  <si>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</si>
  <si>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</si>
  <si>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</si>
  <si>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</si>
  <si>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</si>
  <si>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</si>
  <si>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</si>
  <si>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</si>
  <si>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</si>
  <si>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</si>
  <si>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</si>
  <si>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</si>
  <si>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</si>
  <si>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</si>
  <si>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</si>
  <si>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</si>
  <si>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</si>
  <si>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</si>
  <si>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</si>
  <si>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</si>
  <si>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</si>
  <si>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</si>
  <si>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</si>
  <si>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</si>
  <si>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</si>
  <si>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</si>
  <si>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</si>
  <si>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</si>
  <si>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</si>
  <si>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</si>
  <si>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</si>
  <si>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</si>
  <si>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</si>
  <si>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</si>
  <si>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</si>
  <si>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</si>
  <si>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</si>
  <si>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</si>
  <si>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</si>
  <si>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</si>
  <si>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</si>
  <si>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</si>
  <si>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</si>
  <si>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</si>
  <si>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</si>
  <si>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</si>
  <si>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</si>
  <si>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</si>
  <si>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</si>
  <si>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</si>
  <si>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</si>
  <si>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</si>
  <si>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</si>
  <si>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</si>
  <si>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</si>
  <si>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</si>
  <si>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</si>
  <si>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</si>
  <si>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</si>
  <si>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</si>
  <si>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</si>
  <si>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</si>
  <si>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</si>
  <si>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</si>
  <si>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</si>
  <si>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</si>
  <si>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</si>
  <si>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</si>
  <si>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</si>
  <si>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</si>
  <si>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</si>
  <si>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</si>
  <si>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</si>
  <si>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</si>
  <si>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</si>
  <si>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</si>
  <si>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</si>
  <si>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</si>
  <si>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</si>
  <si>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</si>
  <si>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</si>
  <si>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</si>
  <si>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</si>
  <si>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</si>
  <si>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</si>
  <si>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</si>
  <si>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</si>
  <si>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</si>
  <si>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</si>
  <si>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</si>
  <si>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</si>
  <si>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</si>
  <si>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</si>
  <si>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</si>
  <si>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</si>
  <si>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</si>
  <si>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</si>
  <si>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</si>
  <si>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</si>
  <si>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</si>
  <si>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</si>
  <si>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</si>
  <si>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</si>
  <si>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</si>
  <si>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</si>
  <si>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</si>
  <si>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</si>
  <si>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</si>
  <si>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</si>
  <si>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</si>
  <si>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</si>
  <si>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</si>
  <si>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</si>
  <si>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</si>
  <si>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</si>
  <si>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</si>
  <si>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</si>
  <si>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</si>
  <si>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</si>
  <si>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</si>
  <si>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</si>
  <si>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</si>
  <si>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</si>
  <si>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</si>
  <si>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</si>
  <si>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</si>
  <si>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</si>
  <si>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</si>
  <si>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</si>
  <si>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</si>
  <si>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</si>
  <si>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</si>
  <si>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</si>
  <si>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</si>
  <si>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</si>
  <si>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</si>
  <si>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</si>
  <si>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</si>
  <si>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</si>
  <si>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</si>
  <si>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</si>
  <si>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</si>
  <si>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</si>
  <si>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</si>
  <si>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</si>
  <si>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</si>
  <si>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</si>
  <si>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</si>
  <si>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</si>
  <si>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</si>
  <si>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</si>
  <si>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</si>
  <si>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</si>
  <si>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</si>
  <si>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</si>
  <si>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</si>
  <si>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</si>
  <si>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</si>
  <si>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</si>
  <si>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</si>
  <si>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</si>
  <si>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</si>
  <si>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</si>
  <si>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</si>
  <si>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</si>
  <si>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</si>
  <si>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</si>
  <si>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</si>
  <si>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</si>
  <si>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</si>
  <si>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</si>
  <si>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</si>
  <si>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</si>
  <si>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</si>
  <si>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</si>
  <si>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</si>
  <si>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</si>
  <si>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</si>
  <si>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</si>
  <si>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</si>
  <si>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</si>
  <si>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</si>
  <si>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</si>
  <si>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</si>
  <si>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</si>
  <si>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</si>
  <si>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</si>
  <si>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</si>
  <si>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</si>
  <si>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</si>
  <si>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</si>
  <si>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</si>
  <si>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</si>
  <si>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</si>
  <si>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</si>
  <si>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</si>
  <si>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</si>
  <si>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</si>
  <si>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</si>
  <si>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</si>
  <si>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</si>
  <si>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</si>
  <si>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</si>
  <si>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</si>
  <si>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</si>
  <si>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</si>
  <si>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</si>
  <si>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</si>
  <si>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</si>
  <si>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</si>
  <si>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</si>
  <si>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</si>
  <si>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</si>
  <si>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</si>
  <si>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</si>
  <si>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</si>
  <si>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</si>
  <si>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</si>
  <si>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</si>
  <si>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</si>
  <si>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</si>
  <si>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</si>
  <si>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</si>
  <si>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</si>
  <si>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</si>
  <si>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</si>
  <si>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</si>
  <si>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</si>
  <si>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</si>
  <si>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</si>
  <si>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</si>
  <si>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</si>
  <si>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</si>
  <si>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</si>
  <si>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</si>
  <si>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</si>
  <si>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</si>
  <si>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</si>
  <si>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</si>
  <si>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</si>
  <si>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</si>
  <si>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</si>
  <si>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</si>
  <si>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</si>
  <si>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</si>
  <si>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</si>
  <si>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</si>
  <si>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</si>
  <si>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</si>
  <si>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</si>
  <si>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</si>
  <si>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</si>
  <si>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</si>
  <si>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</si>
  <si>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</si>
  <si>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</si>
  <si>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</si>
  <si>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</si>
  <si>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</si>
  <si>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</si>
  <si>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</si>
  <si>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</si>
  <si>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</si>
  <si>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</si>
  <si>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</si>
  <si>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</si>
  <si>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</si>
  <si>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</si>
  <si>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</si>
  <si>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</si>
  <si>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</si>
  <si>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</si>
  <si>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</si>
  <si>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</si>
  <si>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</si>
  <si>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</si>
  <si>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</si>
  <si>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</si>
  <si>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</si>
  <si>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</si>
  <si>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</si>
  <si>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</si>
  <si>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</si>
  <si>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</si>
  <si>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</si>
  <si>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</si>
  <si>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</si>
  <si>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</si>
  <si>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</si>
  <si>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</si>
  <si>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</si>
  <si>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</si>
  <si>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</si>
  <si>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</si>
  <si>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</si>
  <si>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</si>
  <si>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</si>
  <si>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</si>
  <si>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</si>
  <si>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</si>
  <si>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</si>
  <si>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</si>
  <si>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</si>
  <si>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</si>
  <si>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</si>
  <si>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</si>
  <si>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</si>
  <si>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</si>
  <si>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</si>
  <si>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</si>
  <si>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</si>
  <si>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</si>
  <si>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</si>
  <si>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</si>
  <si>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</si>
  <si>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</si>
  <si>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</si>
  <si>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</si>
  <si>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</si>
  <si>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</si>
  <si>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</si>
  <si>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</si>
  <si>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</si>
  <si>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</si>
  <si>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</si>
  <si>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</si>
  <si>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</si>
  <si>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</si>
  <si>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</si>
  <si>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</si>
  <si>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</si>
  <si>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</si>
  <si>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</si>
  <si>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</si>
  <si>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</si>
  <si>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</si>
  <si>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</si>
  <si>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</si>
  <si>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</si>
  <si>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</si>
  <si>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</si>
  <si>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</si>
  <si>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</si>
  <si>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</si>
  <si>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</si>
  <si>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</si>
  <si>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</si>
  <si>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</si>
  <si>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</si>
  <si>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</si>
  <si>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</si>
  <si>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</si>
  <si>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</si>
  <si>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</si>
  <si>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</si>
  <si>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</si>
  <si>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</si>
  <si>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</si>
  <si>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</si>
  <si>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</si>
  <si>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</si>
  <si>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</si>
  <si>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</si>
  <si>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</si>
  <si>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</si>
  <si>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</si>
  <si>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</si>
  <si>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</si>
  <si>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</si>
  <si>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</si>
  <si>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</si>
  <si>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</si>
  <si>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</si>
  <si>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</si>
  <si>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</si>
  <si>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</si>
  <si>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</si>
  <si>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</si>
  <si>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</si>
  <si>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</si>
  <si>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</si>
  <si>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</si>
  <si>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</si>
  <si>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</si>
  <si>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</si>
  <si>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</si>
  <si>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</si>
  <si>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</si>
  <si>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</si>
  <si>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</si>
  <si>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</si>
  <si>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</si>
  <si>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</si>
  <si>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</si>
  <si>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</si>
  <si>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</si>
  <si>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</si>
  <si>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</si>
  <si>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</si>
  <si>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</si>
  <si>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</si>
  <si>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</si>
  <si>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</si>
  <si>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</si>
  <si>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</si>
  <si>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</si>
  <si>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</si>
  <si>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</si>
  <si>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</si>
  <si>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</si>
  <si>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</si>
  <si>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</si>
  <si>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</si>
  <si>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</si>
  <si>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</si>
  <si>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</si>
  <si>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</si>
  <si>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</si>
  <si>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</si>
  <si>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</si>
  <si>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</si>
  <si>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</si>
  <si>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</si>
  <si>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</si>
  <si>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</si>
  <si>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</si>
  <si>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</si>
  <si>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</si>
  <si>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</si>
  <si>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</si>
  <si>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</si>
  <si>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</si>
  <si>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</si>
  <si>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</si>
  <si>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</si>
  <si>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</si>
  <si>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</si>
  <si>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</si>
  <si>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</si>
  <si>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</si>
  <si>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</si>
  <si>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</si>
  <si>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</si>
  <si>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</si>
  <si>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</si>
  <si>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</si>
  <si>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</si>
  <si>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</si>
  <si>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</si>
  <si>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</si>
  <si>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</si>
  <si>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</si>
  <si>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</si>
  <si>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</si>
  <si>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</si>
  <si>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</si>
  <si>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</si>
  <si>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</si>
  <si>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</si>
  <si>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</si>
  <si>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</si>
  <si>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</si>
  <si>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</si>
  <si>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</si>
  <si>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</si>
  <si>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</si>
  <si>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</si>
  <si>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</si>
  <si>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</si>
  <si>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</si>
  <si>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</si>
  <si>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</si>
  <si>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</si>
  <si>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</si>
  <si>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</si>
  <si>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</si>
  <si>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</si>
  <si>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</si>
  <si>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</si>
  <si>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</si>
  <si>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</si>
  <si>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</si>
  <si>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</si>
  <si>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</si>
  <si>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</si>
  <si>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</si>
  <si>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</si>
  <si>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</si>
  <si>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</si>
  <si>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</si>
  <si>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</si>
  <si>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</si>
  <si>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</si>
  <si>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</si>
  <si>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</si>
  <si>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</si>
  <si>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</si>
  <si>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</si>
  <si>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</si>
  <si>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</si>
  <si>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</si>
  <si>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</si>
  <si>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</si>
  <si>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</si>
  <si>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</si>
  <si>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</si>
  <si>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</si>
  <si>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</si>
  <si>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</si>
  <si>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</si>
  <si>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</si>
  <si>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</si>
  <si>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</si>
  <si>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</si>
  <si>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</si>
  <si>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</si>
  <si>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</si>
  <si>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</si>
  <si>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</si>
  <si>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</si>
  <si>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</si>
  <si>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</si>
  <si>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</si>
  <si>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</si>
  <si>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</si>
  <si>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</si>
  <si>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</si>
  <si>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</si>
  <si>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</si>
  <si>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</si>
  <si>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</si>
  <si>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</si>
  <si>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</si>
  <si>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</si>
  <si>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</si>
  <si>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</si>
  <si>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</si>
  <si>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</si>
  <si>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</si>
  <si>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</si>
  <si>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</si>
  <si>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</si>
  <si>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</si>
  <si>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</si>
  <si>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</si>
  <si>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</si>
  <si>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</si>
  <si>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</si>
  <si>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</si>
  <si>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</si>
  <si>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</si>
  <si>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</si>
  <si>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</si>
  <si>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</si>
  <si>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</si>
  <si>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</si>
  <si>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</si>
  <si>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</si>
  <si>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</si>
  <si>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</si>
  <si>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</si>
  <si>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</si>
  <si>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</si>
  <si>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</si>
  <si>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</si>
  <si>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</si>
  <si>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</si>
  <si>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</si>
  <si>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</si>
  <si>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</si>
  <si>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</si>
  <si>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</si>
  <si>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</si>
  <si>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</si>
  <si>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</si>
  <si>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</si>
  <si>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</si>
  <si>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</si>
  <si>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</si>
  <si>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</si>
  <si>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</si>
  <si>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</si>
  <si>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</si>
  <si>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</si>
  <si>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</si>
  <si>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</si>
  <si>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</si>
  <si>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</si>
  <si>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</si>
  <si>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</si>
  <si>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</si>
  <si>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</si>
  <si>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</si>
  <si>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</si>
  <si>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</si>
  <si>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</si>
  <si>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</si>
  <si>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</si>
  <si>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</si>
  <si>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</si>
  <si>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</si>
  <si>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</si>
  <si>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</si>
  <si>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</si>
  <si>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</si>
  <si>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</si>
  <si>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</si>
  <si>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</si>
  <si>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</si>
  <si>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</si>
  <si>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</si>
  <si>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</si>
  <si>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</si>
  <si>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</si>
  <si>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</si>
  <si>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</si>
  <si>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</si>
  <si>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</si>
  <si>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</si>
  <si>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</si>
  <si>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</si>
  <si>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</si>
  <si>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</si>
  <si>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</si>
  <si>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</si>
  <si>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</si>
  <si>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</si>
  <si>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</si>
  <si>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</si>
  <si>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</si>
  <si>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</si>
  <si>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</si>
  <si>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</si>
  <si>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</si>
  <si>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</si>
  <si>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</si>
  <si>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</si>
  <si>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</si>
  <si>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</si>
  <si>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</si>
  <si>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</si>
  <si>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</si>
  <si>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</si>
  <si>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</si>
  <si>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</si>
  <si>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</si>
  <si>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</si>
  <si>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</si>
  <si>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</si>
  <si>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</si>
  <si>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</si>
  <si>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</si>
  <si>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</si>
  <si>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</si>
  <si>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</si>
  <si>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</si>
  <si>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</si>
  <si>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</si>
  <si>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</si>
  <si>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</si>
  <si>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</si>
  <si>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</si>
  <si>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</si>
  <si>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</si>
  <si>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</si>
  <si>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</si>
  <si>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</si>
  <si>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</si>
  <si>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</si>
  <si>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</si>
  <si>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</si>
  <si>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</si>
  <si>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</si>
  <si>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</si>
  <si>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</si>
  <si>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</si>
  <si>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</si>
  <si>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</si>
  <si>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</si>
  <si>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</si>
  <si>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</si>
  <si>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</si>
  <si>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</si>
  <si>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</si>
  <si>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</si>
  <si>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</si>
  <si>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</si>
  <si>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</si>
  <si>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</si>
  <si>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</si>
  <si>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</si>
  <si>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</si>
  <si>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</si>
  <si>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</si>
  <si>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</si>
  <si>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</si>
  <si>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</si>
  <si>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</si>
  <si>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</si>
  <si>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</si>
  <si>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</si>
  <si>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</si>
  <si>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</si>
  <si>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</si>
  <si>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</si>
  <si>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</si>
  <si>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</si>
  <si>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</si>
  <si>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</si>
  <si>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</si>
  <si>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</si>
  <si>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</si>
  <si>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</si>
  <si>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</si>
  <si>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</si>
  <si>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</si>
  <si>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</si>
  <si>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</si>
  <si>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</si>
  <si>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</si>
  <si>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</si>
  <si>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</si>
  <si>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</si>
  <si>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</si>
  <si>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</si>
  <si>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</si>
  <si>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</si>
  <si>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</si>
  <si>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</si>
  <si>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</si>
  <si>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</si>
  <si>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</si>
  <si>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</si>
  <si>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</si>
  <si>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</si>
  <si>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</si>
  <si>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</si>
  <si>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</si>
  <si>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</si>
  <si>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</si>
  <si>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</si>
  <si>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</si>
  <si>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</si>
  <si>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</si>
  <si>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</si>
  <si>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</si>
  <si>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</si>
  <si>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</si>
  <si>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</si>
  <si>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</si>
  <si>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</si>
  <si>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</si>
  <si>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</si>
  <si>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</si>
  <si>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</si>
  <si>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</si>
  <si>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</si>
  <si>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</si>
  <si>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</si>
  <si>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</si>
  <si>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</si>
  <si>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</si>
  <si>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</si>
  <si>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</si>
  <si>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</si>
  <si>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</si>
  <si>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</si>
  <si>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</si>
  <si>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</si>
  <si>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</si>
  <si>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</si>
  <si>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</si>
  <si>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</si>
  <si>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</si>
  <si>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</si>
  <si>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</si>
  <si>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</si>
  <si>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</si>
  <si>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</si>
  <si>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</si>
  <si>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</si>
  <si>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</si>
  <si>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</si>
  <si>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</si>
  <si>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</si>
  <si>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</si>
  <si>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</si>
  <si>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</si>
  <si>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</si>
  <si>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</si>
  <si>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</si>
  <si>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</si>
  <si>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</si>
  <si>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</si>
  <si>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</si>
  <si>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</si>
  <si>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</si>
  <si>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</si>
  <si>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</si>
  <si>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</si>
  <si>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</si>
  <si>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</si>
  <si>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</si>
  <si>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</si>
  <si>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</si>
  <si>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</si>
  <si>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</si>
  <si>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</si>
  <si>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</si>
  <si>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</si>
  <si>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</si>
  <si>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</si>
  <si>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</si>
  <si>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</si>
  <si>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</si>
  <si>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</si>
  <si>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</si>
  <si>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</si>
  <si>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</si>
  <si>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</si>
  <si>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</si>
  <si>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</si>
  <si>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</si>
  <si>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</si>
  <si>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</si>
  <si>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</si>
  <si>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</si>
  <si>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</si>
  <si>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</si>
  <si>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</si>
  <si>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</si>
  <si>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</si>
  <si>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</si>
  <si>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</si>
  <si>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</si>
  <si>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</si>
  <si>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</si>
  <si>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</si>
  <si>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</si>
  <si>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</si>
  <si>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</si>
  <si>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</si>
  <si>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</si>
  <si>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</si>
  <si>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</si>
  <si>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</si>
  <si>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</si>
  <si>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</si>
  <si>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</si>
  <si>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</si>
  <si>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</si>
  <si>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</si>
  <si>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</si>
  <si>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</si>
  <si>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</si>
  <si>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</si>
  <si>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</si>
  <si>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</si>
  <si>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</si>
  <si>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</si>
  <si>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</si>
  <si>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</si>
  <si>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</si>
  <si>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</si>
  <si>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</si>
  <si>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</si>
  <si>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</si>
  <si>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</si>
  <si>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</si>
  <si>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</si>
  <si>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</si>
  <si>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</si>
  <si>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</si>
  <si>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</si>
  <si>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</si>
  <si>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</si>
  <si>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</si>
  <si>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</si>
  <si>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</si>
  <si>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</si>
  <si>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</si>
  <si>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</si>
  <si>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</si>
  <si>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</si>
  <si>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</si>
  <si>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</si>
  <si>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</si>
  <si>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</si>
  <si>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</si>
  <si>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</si>
  <si>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</si>
  <si>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</si>
  <si>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</si>
  <si>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</si>
  <si>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</si>
  <si>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</si>
  <si>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</si>
  <si>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</si>
  <si>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</si>
  <si>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</si>
  <si>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</si>
  <si>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</si>
  <si>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</si>
  <si>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</si>
  <si>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</si>
  <si>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</si>
  <si>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</si>
  <si>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</si>
  <si>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</si>
  <si>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</si>
  <si>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</si>
  <si>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</si>
  <si>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</si>
  <si>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</si>
  <si>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</si>
  <si>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</si>
  <si>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</si>
  <si>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</si>
  <si>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</si>
  <si>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</si>
  <si>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</si>
  <si>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</si>
  <si>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</si>
  <si>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</si>
  <si>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</si>
  <si>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</si>
  <si>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</si>
  <si>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</si>
  <si>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</si>
  <si>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</si>
  <si>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</si>
  <si>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</si>
  <si>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</si>
  <si>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</si>
  <si>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</si>
  <si>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</si>
  <si>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</si>
  <si>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</si>
  <si>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</si>
  <si>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</si>
  <si>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</si>
  <si>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</si>
  <si>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</si>
  <si>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</si>
  <si>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</si>
  <si>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</si>
  <si>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</si>
  <si>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</si>
  <si>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</si>
  <si>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</si>
  <si>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</si>
  <si>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</si>
  <si>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</si>
  <si>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</si>
  <si>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</si>
  <si>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</si>
  <si>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</si>
  <si>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</si>
  <si>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</si>
  <si>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</si>
  <si>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</si>
  <si>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</si>
  <si>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</si>
  <si>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</si>
  <si>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</si>
  <si>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</si>
  <si>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</si>
  <si>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</si>
  <si>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</si>
  <si>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</si>
  <si>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</si>
  <si>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</si>
  <si>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</si>
  <si>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</si>
  <si>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</si>
  <si>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</si>
  <si>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</si>
  <si>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</si>
  <si>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</si>
  <si>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</si>
  <si>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</si>
  <si>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</si>
  <si>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</si>
  <si>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</si>
  <si>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</si>
  <si>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</si>
  <si>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</si>
  <si>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</si>
  <si>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</si>
  <si>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</si>
  <si>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</si>
  <si>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</si>
  <si>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</si>
  <si>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</si>
  <si>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</si>
  <si>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</si>
  <si>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</si>
  <si>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</si>
  <si>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</si>
  <si>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</si>
  <si>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</si>
  <si>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</si>
  <si>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</si>
  <si>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</si>
  <si>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</si>
  <si>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</si>
  <si>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</si>
  <si>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</si>
  <si>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</si>
  <si>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</si>
  <si>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</si>
  <si>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</si>
  <si>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</si>
  <si>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</si>
  <si>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</si>
  <si>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</si>
  <si>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</si>
  <si>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</si>
  <si>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</si>
  <si>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</si>
  <si>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</si>
  <si>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</si>
  <si>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</si>
  <si>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</si>
  <si>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</si>
  <si>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</si>
  <si>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</si>
  <si>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</si>
  <si>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</si>
  <si>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</si>
  <si>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</si>
  <si>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</si>
  <si>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</si>
  <si>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</si>
  <si>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</si>
  <si>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</si>
  <si>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</si>
  <si>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</si>
  <si>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</si>
  <si>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</si>
  <si>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</si>
  <si>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</si>
  <si>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</si>
  <si>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</si>
  <si>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</si>
  <si>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</si>
  <si>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</si>
  <si>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</si>
  <si>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</si>
  <si>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</si>
  <si>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</si>
  <si>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</si>
  <si>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</si>
  <si>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</si>
  <si>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</si>
  <si>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</si>
  <si>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</si>
  <si>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</si>
  <si>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</si>
  <si>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</si>
  <si>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</si>
  <si>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</si>
  <si>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</si>
  <si>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</si>
  <si>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</si>
  <si>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</si>
  <si>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</si>
  <si>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</si>
  <si>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</si>
  <si>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</si>
  <si>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</si>
  <si>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</si>
  <si>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</si>
  <si>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</si>
  <si>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</si>
  <si>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</si>
  <si>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</si>
  <si>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</si>
  <si>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</si>
  <si>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</si>
  <si>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</si>
  <si>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</si>
  <si>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</si>
  <si>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</si>
  <si>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</si>
  <si>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</si>
  <si>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</si>
  <si>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</si>
  <si>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</si>
  <si>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</si>
  <si>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</si>
  <si>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</si>
  <si>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</si>
  <si>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</si>
  <si>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</si>
  <si>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</si>
  <si>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</si>
  <si>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</si>
  <si>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</si>
  <si>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</si>
  <si>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</si>
  <si>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</si>
  <si>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</si>
  <si>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</si>
  <si>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</si>
  <si>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</si>
  <si>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</si>
  <si>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</si>
  <si>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</si>
  <si>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</si>
  <si>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</si>
  <si>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</si>
  <si>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</si>
  <si>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</si>
  <si>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</si>
  <si>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</si>
  <si>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</si>
  <si>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</si>
  <si>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</si>
  <si>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</si>
  <si>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</si>
  <si>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</si>
  <si>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</si>
  <si>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</si>
  <si>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</si>
  <si>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</si>
  <si>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</si>
  <si>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</si>
  <si>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</si>
  <si>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</si>
  <si>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</si>
  <si>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</si>
  <si>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</si>
  <si>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</si>
  <si>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</si>
  <si>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</si>
  <si>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</si>
  <si>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</si>
  <si>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</si>
  <si>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</si>
  <si>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</si>
  <si>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</si>
  <si>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</si>
  <si>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</si>
  <si>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</si>
  <si>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</si>
  <si>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</si>
  <si>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</si>
  <si>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</si>
  <si>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</si>
  <si>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</si>
  <si>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</si>
  <si>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</si>
  <si>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</si>
  <si>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</si>
  <si>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</si>
  <si>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</si>
  <si>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</si>
  <si>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</si>
  <si>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</si>
  <si>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</si>
  <si>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</si>
  <si>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</si>
  <si>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</si>
  <si>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</si>
  <si>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</si>
  <si>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</si>
  <si>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</si>
  <si>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</si>
  <si>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</si>
  <si>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</si>
  <si>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</si>
  <si>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</si>
  <si>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</si>
  <si>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</si>
  <si>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</si>
  <si>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</si>
  <si>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</si>
  <si>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</si>
  <si>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</si>
  <si>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</si>
  <si>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</si>
  <si>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</si>
  <si>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</si>
  <si>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</si>
  <si>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</si>
  <si>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</si>
  <si>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</si>
  <si>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</si>
  <si>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</si>
  <si>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</si>
  <si>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</si>
  <si>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</si>
  <si>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</si>
  <si>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</si>
  <si>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</si>
  <si>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</si>
  <si>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</si>
  <si>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</si>
  <si>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</si>
  <si>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</si>
  <si>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</si>
  <si>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</si>
  <si>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</si>
  <si>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</si>
  <si>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</si>
  <si>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</si>
  <si>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</si>
  <si>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</si>
  <si>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</si>
  <si>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</si>
  <si>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</si>
  <si>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</si>
  <si>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</si>
  <si>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</si>
  <si>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</si>
  <si>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</si>
  <si>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</si>
  <si>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</si>
  <si>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</si>
  <si>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</si>
  <si>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</si>
  <si>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</si>
  <si>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</si>
  <si>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</si>
  <si>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</si>
  <si>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</si>
  <si>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</si>
  <si>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</si>
  <si>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</si>
  <si>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</si>
  <si>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</si>
  <si>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</si>
  <si>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</si>
  <si>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</si>
  <si>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</si>
  <si>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</si>
  <si>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</si>
  <si>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</si>
  <si>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</si>
  <si>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</si>
  <si>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</si>
  <si>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</si>
  <si>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</si>
  <si>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</si>
  <si>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</si>
  <si>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</si>
  <si>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</si>
  <si>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</si>
  <si>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</si>
  <si>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</si>
  <si>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</si>
  <si>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</si>
  <si>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</si>
  <si>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</si>
  <si>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</si>
  <si>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</si>
  <si>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</si>
  <si>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</si>
  <si>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</si>
  <si>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</si>
  <si>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</si>
  <si>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</si>
  <si>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</si>
  <si>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</si>
  <si>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</si>
  <si>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</si>
  <si>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</si>
  <si>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</si>
  <si>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</si>
  <si>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</si>
  <si>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</si>
  <si>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</si>
  <si>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</si>
  <si>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</si>
  <si>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</si>
  <si>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</si>
  <si>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</si>
  <si>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</si>
  <si>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</si>
  <si>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</si>
  <si>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</si>
  <si>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</si>
  <si>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</si>
  <si>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</si>
  <si>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</si>
  <si>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</si>
  <si>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</si>
  <si>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</si>
  <si>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</si>
  <si>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</si>
  <si>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</si>
  <si>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</si>
  <si>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</si>
  <si>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</si>
  <si>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</si>
  <si>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</si>
  <si>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</si>
  <si>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</si>
  <si>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</si>
  <si>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</si>
  <si>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</si>
  <si>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</si>
  <si>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</si>
  <si>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</si>
  <si>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</si>
  <si>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</si>
  <si>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</si>
  <si>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</si>
  <si>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</si>
  <si>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</si>
  <si>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</si>
  <si>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</si>
  <si>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</si>
  <si>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</si>
  <si>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</si>
  <si>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</si>
  <si>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</si>
  <si>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</si>
  <si>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</si>
  <si>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</si>
  <si>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</si>
  <si>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</si>
  <si>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</si>
  <si>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</si>
  <si>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</si>
  <si>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</si>
  <si>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</si>
  <si>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</si>
  <si>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</si>
  <si>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</si>
  <si>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</si>
  <si>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</si>
  <si>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</si>
  <si>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</si>
  <si>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</si>
  <si>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</si>
  <si>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</si>
  <si>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</si>
  <si>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</si>
  <si>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</si>
  <si>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</si>
  <si>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</si>
  <si>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</si>
  <si>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</si>
  <si>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</si>
  <si>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</si>
  <si>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</si>
  <si>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</si>
  <si>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</si>
  <si>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</si>
  <si>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</si>
  <si>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</si>
  <si>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</si>
  <si>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</si>
  <si>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</si>
  <si>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</si>
  <si>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</si>
  <si>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</si>
  <si>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</si>
  <si>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</si>
  <si>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</si>
  <si>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</si>
  <si>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</si>
  <si>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</si>
  <si>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</si>
  <si>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</si>
  <si>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</si>
  <si>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</si>
  <si>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</si>
  <si>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</si>
  <si>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</si>
  <si>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</si>
  <si>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</si>
  <si>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</si>
  <si>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</si>
  <si>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</si>
  <si>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</si>
  <si>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</si>
  <si>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</si>
  <si>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</si>
  <si>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</si>
  <si>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</si>
  <si>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</si>
  <si>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</si>
  <si>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</si>
  <si>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</si>
  <si>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</si>
  <si>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</si>
  <si>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</si>
  <si>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</si>
  <si>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</si>
  <si>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</si>
  <si>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</si>
  <si>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</si>
  <si>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</si>
  <si>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</si>
  <si>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</si>
  <si>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</si>
  <si>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</si>
  <si>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</si>
  <si>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</si>
  <si>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</si>
  <si>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</si>
  <si>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</si>
  <si>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</si>
  <si>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</si>
  <si>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</si>
  <si>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</si>
  <si>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</si>
  <si>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</si>
  <si>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</si>
  <si>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</si>
  <si>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</si>
  <si>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</si>
  <si>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</si>
  <si>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</si>
  <si>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</si>
  <si>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</si>
  <si>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</si>
  <si>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</si>
  <si>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</si>
  <si>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</si>
  <si>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</si>
  <si>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</si>
  <si>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</si>
  <si>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</si>
  <si>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</si>
  <si>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</si>
  <si>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</si>
  <si>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</si>
  <si>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</si>
  <si>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</si>
  <si>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</si>
  <si>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</si>
  <si>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</si>
  <si>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</si>
  <si>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</si>
  <si>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</si>
  <si>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</si>
  <si>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</si>
  <si>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</si>
  <si>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</si>
  <si>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</si>
  <si>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</si>
  <si>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</si>
  <si>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</si>
  <si>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</si>
  <si>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</si>
  <si>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</si>
  <si>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</si>
  <si>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</si>
  <si>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</si>
  <si>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</si>
  <si>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</si>
  <si>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</si>
  <si>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</si>
  <si>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</si>
  <si>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</si>
  <si>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</si>
  <si>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</si>
  <si>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</si>
  <si>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</si>
  <si>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</si>
  <si>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</si>
  <si>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</si>
  <si>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</si>
  <si>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</si>
  <si>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</si>
  <si>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</si>
  <si>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</si>
  <si>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</si>
  <si>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</si>
  <si>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</si>
  <si>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</si>
  <si>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</si>
  <si>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</si>
  <si>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</si>
  <si>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</si>
  <si>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</si>
  <si>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</si>
  <si>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</si>
  <si>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</si>
  <si>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</si>
  <si>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</si>
  <si>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</si>
  <si>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</si>
  <si>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</si>
  <si>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</si>
  <si>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</si>
  <si>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</si>
  <si>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</si>
  <si>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</si>
  <si>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</si>
  <si>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</si>
  <si>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</si>
  <si>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</si>
  <si>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</si>
  <si>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</si>
  <si>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</si>
  <si>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</si>
  <si>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</si>
  <si>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</si>
  <si>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</si>
  <si>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</si>
  <si>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</si>
  <si>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</si>
  <si>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</si>
  <si>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</si>
  <si>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</si>
  <si>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</si>
  <si>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</si>
  <si>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</si>
  <si>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</si>
  <si>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</si>
  <si>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</si>
  <si>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</si>
  <si>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</si>
  <si>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</si>
  <si>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</si>
  <si>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</si>
  <si>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</si>
  <si>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</si>
  <si>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</si>
  <si>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</si>
  <si>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</si>
  <si>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</si>
  <si>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</si>
  <si>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</si>
  <si>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</si>
  <si>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</si>
  <si>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</si>
  <si>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</si>
  <si>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</si>
  <si>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</si>
  <si>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</si>
  <si>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</si>
  <si>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</si>
  <si>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</si>
  <si>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</si>
  <si>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</si>
  <si>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</si>
  <si>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</si>
  <si>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</si>
  <si>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</si>
  <si>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</si>
  <si>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</si>
  <si>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</si>
  <si>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</si>
  <si>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</si>
  <si>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</si>
  <si>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</si>
  <si>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</si>
  <si>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</si>
  <si>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</si>
  <si>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</si>
  <si>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</si>
  <si>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</si>
  <si>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</si>
  <si>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</si>
  <si>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</si>
  <si>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</si>
  <si>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</si>
  <si>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</si>
  <si>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</si>
  <si>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</si>
  <si>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</si>
  <si>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</si>
  <si>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</si>
  <si>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</si>
  <si>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</si>
  <si>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</si>
  <si>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</si>
  <si>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</si>
  <si>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</si>
  <si>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</si>
  <si>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</si>
  <si>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</si>
  <si>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</si>
  <si>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</si>
  <si>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</si>
  <si>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</si>
  <si>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</si>
  <si>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</si>
  <si>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</si>
  <si>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</si>
  <si>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</si>
  <si>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</si>
  <si>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</si>
  <si>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</si>
  <si>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</si>
  <si>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</si>
  <si>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</si>
  <si>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</si>
  <si>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</si>
  <si>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</si>
  <si>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</si>
  <si>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</si>
  <si>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</si>
  <si>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</si>
  <si>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</si>
  <si>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</si>
  <si>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</si>
  <si>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</si>
  <si>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</si>
  <si>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</si>
  <si>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</si>
  <si>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</si>
  <si>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</si>
  <si>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</si>
  <si>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</si>
  <si>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</si>
  <si>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</si>
  <si>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</si>
  <si>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</si>
  <si>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</si>
  <si>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</si>
  <si>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</si>
  <si>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</si>
  <si>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</si>
  <si>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</si>
  <si>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</si>
  <si>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</si>
  <si>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</si>
  <si>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</si>
  <si>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</si>
  <si>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</si>
  <si>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</si>
  <si>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</si>
  <si>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</si>
  <si>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</si>
  <si>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</si>
  <si>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</si>
  <si>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</si>
  <si>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</si>
  <si>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</si>
  <si>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</si>
  <si>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</si>
  <si>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</si>
  <si>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</si>
  <si>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</si>
  <si>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</si>
  <si>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</si>
  <si>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</si>
  <si>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</si>
  <si>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</si>
  <si>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</si>
  <si>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</si>
  <si>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</si>
  <si>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</si>
  <si>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</si>
  <si>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</si>
  <si>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</si>
  <si>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</si>
  <si>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</si>
  <si>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</si>
  <si>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</si>
  <si>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</si>
  <si>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</si>
  <si>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</si>
  <si>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</si>
  <si>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</si>
  <si>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</si>
  <si>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</si>
  <si>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</si>
  <si>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</si>
  <si>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</si>
  <si>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</si>
  <si>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</si>
  <si>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</si>
  <si>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</si>
  <si>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</si>
  <si>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</si>
  <si>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</si>
  <si>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</si>
  <si>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</si>
  <si>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</si>
  <si>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</si>
  <si>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</si>
  <si>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</si>
  <si>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</si>
  <si>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</si>
  <si>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</si>
  <si>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</si>
  <si>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</si>
  <si>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</si>
  <si>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</si>
  <si>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</si>
  <si>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</si>
  <si>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</si>
  <si>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</si>
  <si>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</si>
  <si>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</si>
  <si>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</si>
  <si>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</si>
  <si>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</si>
  <si>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</si>
  <si>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</si>
  <si>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</si>
  <si>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</si>
  <si>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</si>
  <si>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</si>
  <si>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</si>
  <si>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</si>
  <si>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</si>
  <si>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</si>
  <si>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</si>
  <si>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</si>
  <si>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</si>
  <si>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</si>
  <si>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</si>
  <si>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</si>
  <si>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</si>
  <si>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</si>
  <si>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</si>
  <si>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</si>
  <si>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</si>
  <si>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</si>
  <si>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</si>
  <si>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</si>
  <si>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</si>
  <si>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</si>
  <si>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</si>
  <si>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</si>
  <si>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</si>
  <si>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</si>
  <si>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</si>
  <si>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</si>
  <si>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</si>
  <si>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</si>
  <si>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</si>
  <si>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</si>
  <si>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</si>
  <si>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</si>
  <si>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</si>
  <si>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</si>
  <si>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</si>
  <si>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</si>
  <si>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</si>
  <si>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</si>
  <si>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</si>
  <si>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</si>
  <si>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</si>
  <si>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</si>
  <si>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</si>
  <si>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</si>
  <si>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</si>
  <si>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</si>
  <si>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</si>
  <si>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</si>
  <si>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</si>
  <si>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</si>
  <si>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</si>
  <si>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</si>
  <si>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</si>
  <si>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</si>
  <si>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</si>
  <si>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</si>
  <si>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</si>
  <si>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</si>
  <si>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</si>
  <si>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</si>
  <si>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</si>
  <si>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</si>
  <si>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</si>
  <si>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</si>
  <si>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</si>
  <si>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</si>
  <si>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</si>
  <si>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</si>
  <si>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</si>
  <si>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</si>
  <si>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</si>
  <si>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</si>
  <si>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</si>
  <si>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</si>
  <si>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</si>
  <si>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</si>
  <si>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</si>
  <si>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</si>
  <si>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</si>
  <si>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</si>
  <si>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</si>
  <si>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</si>
  <si>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</si>
  <si>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</si>
  <si>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</si>
  <si>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</si>
  <si>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</si>
  <si>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</si>
  <si>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</si>
  <si>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</si>
  <si>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</si>
  <si>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</si>
  <si>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</si>
  <si>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</si>
  <si>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</si>
  <si>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</si>
  <si>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</si>
  <si>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</si>
  <si>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</si>
  <si>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</si>
  <si>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</si>
  <si>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</si>
  <si>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</si>
  <si>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</si>
  <si>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</si>
  <si>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</si>
  <si>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</si>
  <si>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</si>
  <si>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</si>
  <si>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</si>
  <si>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</si>
  <si>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</si>
  <si>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</si>
  <si>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</si>
  <si>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</si>
  <si>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</si>
  <si>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</si>
  <si>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</si>
  <si>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</si>
  <si>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</si>
  <si>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</si>
  <si>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</si>
  <si>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</si>
  <si>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</si>
  <si>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</si>
  <si>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</si>
  <si>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</si>
  <si>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</si>
  <si>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</si>
  <si>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</si>
  <si>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</si>
  <si>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</si>
  <si>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</si>
  <si>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</si>
  <si>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</si>
  <si>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</si>
  <si>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</si>
  <si>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</si>
  <si>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</si>
  <si>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</si>
  <si>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</si>
  <si>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</si>
  <si>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</si>
  <si>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</si>
  <si>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</si>
  <si>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</si>
  <si>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</si>
  <si>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</si>
  <si>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</si>
  <si>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</si>
  <si>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</si>
  <si>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</si>
  <si>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</si>
  <si>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</si>
  <si>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</si>
  <si>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</si>
  <si>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</si>
  <si>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</si>
  <si>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</si>
  <si>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</si>
  <si>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</si>
  <si>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</si>
  <si>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</si>
  <si>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</si>
  <si>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</si>
  <si>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</si>
  <si>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</si>
  <si>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</si>
  <si>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</si>
  <si>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</si>
  <si>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</si>
  <si>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</si>
  <si>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</si>
  <si>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</si>
  <si>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</si>
  <si>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</si>
  <si>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</si>
  <si>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</si>
  <si>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</si>
  <si>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</si>
  <si>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</si>
  <si>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</si>
  <si>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</si>
  <si>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</si>
  <si>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</si>
  <si>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</si>
  <si>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</si>
  <si>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</si>
  <si>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</si>
  <si>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</si>
  <si>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</si>
  <si>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</si>
  <si>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</si>
  <si>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</si>
  <si>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</si>
  <si>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</si>
  <si>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</si>
  <si>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</si>
  <si>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</si>
  <si>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</si>
  <si>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</si>
  <si>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</si>
  <si>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</si>
  <si>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</si>
  <si>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</si>
  <si>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</si>
  <si>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</si>
  <si>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</si>
  <si>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</si>
  <si>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</si>
  <si>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</si>
  <si>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</si>
  <si>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</si>
  <si>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</si>
  <si>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</si>
  <si>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</si>
  <si>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</si>
  <si>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</si>
  <si>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</si>
  <si>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</si>
  <si>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</si>
  <si>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</si>
  <si>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</si>
  <si>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</si>
  <si>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</si>
  <si>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</si>
  <si>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</si>
  <si>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</si>
  <si>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</si>
  <si>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</si>
  <si>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</si>
  <si>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</si>
  <si>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</si>
  <si>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</si>
  <si>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</si>
  <si>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</si>
  <si>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</si>
  <si>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</si>
  <si>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</si>
  <si>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</si>
  <si>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</si>
  <si>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</si>
  <si>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</si>
  <si>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</si>
  <si>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</si>
  <si>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</si>
  <si>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</si>
  <si>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</si>
  <si>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</si>
  <si>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</si>
  <si>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</si>
  <si>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</si>
  <si>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</si>
  <si>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</si>
  <si>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</si>
  <si>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</si>
  <si>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</si>
  <si>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</si>
  <si>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</si>
  <si>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</si>
  <si>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</si>
  <si>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</si>
  <si>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</si>
  <si>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</si>
  <si>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</si>
  <si>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</si>
  <si>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</si>
  <si>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</si>
  <si>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</si>
  <si>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</si>
  <si>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</si>
  <si>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</si>
  <si>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</si>
  <si>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</si>
  <si>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</si>
  <si>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</si>
  <si>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</si>
  <si>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</si>
  <si>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</si>
  <si>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</si>
  <si>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</si>
  <si>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</si>
  <si>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</si>
  <si>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</si>
  <si>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</si>
  <si>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</si>
  <si>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</si>
  <si>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</si>
  <si>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</si>
  <si>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</si>
  <si>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</si>
  <si>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</si>
  <si>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</si>
  <si>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</si>
  <si>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</si>
  <si>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</si>
  <si>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</si>
  <si>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</si>
  <si>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</si>
  <si>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</si>
  <si>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</si>
  <si>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</si>
  <si>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</si>
  <si>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</si>
  <si>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</si>
  <si>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</si>
  <si>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</si>
  <si>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</si>
  <si>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</si>
  <si>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</si>
  <si>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</si>
  <si>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</si>
  <si>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</si>
  <si>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</si>
  <si>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</si>
  <si>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</si>
  <si>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</si>
  <si>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</si>
  <si>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</si>
  <si>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</si>
  <si>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</si>
  <si>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</si>
  <si>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</si>
  <si>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</si>
  <si>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</si>
  <si>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</si>
  <si>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</si>
  <si>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</si>
  <si>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</si>
  <si>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</si>
  <si>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</si>
  <si>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</si>
  <si>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</si>
  <si>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</si>
  <si>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</si>
  <si>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</si>
  <si>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</si>
  <si>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</si>
  <si>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</si>
  <si>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</si>
  <si>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</si>
  <si>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</si>
  <si>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</si>
  <si>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</si>
  <si>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</si>
  <si>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</si>
  <si>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</si>
  <si>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</si>
  <si>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</si>
  <si>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</si>
  <si>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</si>
  <si>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</si>
  <si>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</si>
  <si>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</si>
  <si>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</si>
  <si>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</si>
  <si>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</si>
  <si>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</si>
  <si>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</si>
  <si>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</si>
  <si>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</si>
  <si>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</si>
  <si>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</si>
  <si>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</si>
  <si>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</si>
  <si>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</si>
  <si>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</si>
  <si>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</si>
  <si>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</si>
  <si>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</si>
  <si>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</si>
  <si>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</si>
  <si>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</si>
  <si>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</si>
  <si>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</si>
  <si>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</si>
  <si>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</si>
  <si>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</si>
  <si>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</si>
  <si>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</si>
  <si>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</si>
  <si>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</si>
  <si>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</si>
  <si>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</si>
  <si>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</si>
  <si>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</si>
  <si>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</si>
  <si>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</si>
  <si>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</si>
  <si>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</si>
  <si>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</si>
  <si>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</si>
  <si>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</si>
  <si>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</si>
  <si>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</si>
  <si>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</si>
  <si>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</si>
  <si>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</si>
  <si>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</si>
  <si>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</si>
  <si>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</si>
  <si>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</si>
  <si>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</si>
  <si>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</si>
  <si>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</si>
  <si>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</si>
  <si>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</si>
  <si>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</si>
  <si>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</si>
  <si>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</si>
  <si>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</si>
  <si>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</si>
  <si>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</si>
  <si>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</si>
  <si>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</si>
  <si>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</si>
  <si>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</si>
  <si>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</si>
  <si>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</si>
  <si>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</si>
  <si>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</si>
  <si>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</si>
  <si>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</si>
  <si>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</si>
  <si>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</si>
  <si>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</si>
  <si>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</si>
  <si>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</si>
  <si>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</si>
  <si>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</si>
  <si>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</si>
  <si>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</si>
  <si>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</si>
  <si>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</si>
  <si>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</si>
  <si>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</si>
  <si>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</si>
  <si>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</si>
  <si>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</si>
  <si>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</si>
  <si>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</si>
  <si>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</si>
  <si>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</si>
  <si>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</si>
  <si>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</si>
  <si>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</si>
  <si>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</si>
  <si>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</si>
  <si>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</si>
  <si>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</si>
  <si>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</si>
  <si>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</si>
  <si>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</si>
  <si>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</si>
  <si>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</si>
  <si>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</si>
  <si>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</si>
  <si>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</si>
  <si>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</si>
  <si>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</si>
  <si>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</si>
  <si>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</si>
  <si>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</si>
  <si>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</si>
  <si>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</si>
  <si>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</si>
  <si>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</si>
  <si>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</si>
  <si>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</si>
  <si>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</si>
  <si>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</si>
  <si>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</si>
  <si>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</si>
  <si>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</si>
  <si>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</si>
  <si>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</si>
  <si>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</si>
  <si>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</si>
  <si>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</si>
  <si>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</si>
  <si>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</si>
  <si>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</si>
  <si>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</si>
  <si>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</si>
  <si>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</si>
  <si>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</si>
  <si>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</si>
  <si>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</si>
  <si>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</si>
  <si>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</si>
  <si>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</si>
  <si>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</si>
  <si>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</si>
  <si>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</si>
  <si>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</si>
  <si>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</si>
  <si>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</si>
  <si>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</si>
  <si>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</si>
  <si>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</si>
  <si>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</si>
  <si>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</si>
  <si>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</si>
  <si>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</si>
  <si>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</si>
  <si>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</si>
  <si>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</si>
  <si>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</si>
  <si>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</si>
  <si>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</si>
  <si>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</si>
  <si>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</si>
  <si>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</si>
  <si>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</si>
  <si>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</si>
  <si>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</si>
  <si>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</si>
  <si>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</si>
  <si>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</si>
  <si>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</si>
  <si>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</si>
  <si>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</si>
  <si>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</si>
  <si>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</si>
  <si>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</si>
  <si>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</si>
  <si>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</si>
  <si>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</si>
  <si>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</si>
  <si>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</si>
  <si>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</si>
  <si>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</si>
  <si>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</si>
  <si>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</si>
  <si>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</si>
  <si>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</si>
  <si>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</si>
  <si>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</si>
  <si>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</si>
  <si>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</si>
  <si>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</si>
  <si>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</si>
  <si>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</si>
  <si>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</si>
  <si>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</si>
  <si>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</si>
  <si>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</si>
  <si>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</si>
  <si>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</si>
  <si>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</si>
  <si>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</si>
  <si>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</si>
  <si>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</si>
  <si>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</si>
  <si>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</si>
  <si>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</si>
  <si>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</si>
  <si>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</si>
  <si>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</si>
  <si>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</si>
  <si>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</si>
  <si>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</si>
  <si>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</si>
  <si>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</si>
  <si>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</si>
  <si>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</si>
  <si>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</si>
  <si>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</si>
  <si>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</si>
  <si>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</si>
  <si>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</si>
  <si>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</si>
  <si>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</si>
  <si>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</si>
  <si>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</si>
  <si>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</si>
  <si>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</si>
  <si>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</si>
  <si>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</si>
  <si>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</si>
  <si>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</si>
  <si>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</si>
  <si>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</si>
  <si>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</si>
  <si>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</si>
  <si>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</si>
  <si>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</si>
  <si>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</si>
  <si>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</si>
  <si>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</si>
  <si>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</si>
  <si>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</si>
  <si>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</si>
  <si>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</si>
  <si>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</si>
  <si>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</si>
  <si>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</si>
  <si>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</si>
  <si>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</si>
  <si>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</si>
  <si>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</si>
  <si>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</si>
  <si>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</si>
  <si>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</si>
  <si>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</si>
  <si>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</si>
  <si>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</si>
  <si>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</si>
  <si>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</si>
  <si>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</si>
  <si>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</si>
  <si>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</si>
  <si>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</si>
  <si>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</si>
  <si>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</si>
  <si>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</si>
  <si>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</si>
  <si>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</si>
  <si>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</si>
  <si>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</si>
  <si>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</si>
  <si>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</si>
  <si>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</si>
  <si>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</si>
  <si>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</si>
  <si>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</si>
  <si>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</si>
  <si>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</si>
  <si>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</si>
  <si>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</si>
  <si>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</si>
  <si>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</si>
  <si>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</si>
  <si>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</si>
  <si>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</si>
  <si>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</si>
  <si>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</si>
  <si>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</si>
  <si>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</si>
  <si>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</si>
  <si>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</si>
  <si>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</si>
  <si>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</si>
  <si>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</si>
  <si>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</si>
  <si>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</si>
  <si>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</si>
  <si>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</si>
  <si>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</si>
  <si>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</si>
  <si>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</si>
  <si>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</si>
  <si>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</si>
  <si>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</si>
  <si>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</si>
  <si>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</si>
  <si>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</si>
  <si>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</si>
  <si>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</si>
  <si>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</si>
  <si>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</si>
  <si>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</si>
  <si>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</si>
  <si>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</si>
  <si>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</si>
  <si>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</si>
  <si>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</si>
  <si>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</si>
  <si>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</si>
  <si>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</si>
  <si>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</si>
  <si>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</si>
  <si>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</si>
  <si>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</si>
  <si>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</si>
  <si>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</si>
  <si>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</si>
  <si>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</si>
  <si>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</si>
  <si>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</si>
  <si>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</si>
  <si>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</si>
  <si>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</si>
  <si>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</si>
  <si>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</si>
  <si>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</si>
  <si>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</si>
  <si>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</si>
  <si>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</si>
  <si>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</si>
  <si>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</si>
  <si>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</si>
  <si>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</si>
  <si>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</si>
  <si>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</si>
  <si>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</si>
  <si>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</si>
  <si>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</si>
  <si>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</si>
  <si>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</si>
  <si>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</si>
  <si>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</si>
  <si>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</si>
  <si>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</si>
  <si>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</si>
  <si>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</si>
  <si>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</si>
  <si>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</si>
  <si>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</si>
  <si>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</si>
  <si>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</si>
  <si>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</si>
  <si>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</si>
  <si>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</si>
  <si>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</si>
  <si>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</si>
  <si>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</si>
  <si>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</si>
  <si>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</si>
  <si>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</si>
  <si>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</si>
  <si>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</si>
  <si>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</si>
  <si>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</si>
  <si>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</si>
  <si>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</si>
  <si>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</si>
  <si>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</si>
  <si>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</si>
  <si>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</si>
  <si>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</si>
  <si>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</si>
  <si>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</si>
  <si>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</si>
  <si>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</si>
  <si>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</si>
  <si>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</si>
  <si>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</si>
  <si>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</si>
  <si>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</si>
  <si>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</si>
  <si>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</si>
  <si>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</si>
  <si>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</si>
  <si>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</si>
  <si>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</si>
  <si>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</si>
  <si>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</si>
  <si>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</si>
  <si>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</si>
  <si>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</si>
  <si>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</si>
  <si>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</si>
  <si>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</si>
  <si>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</si>
  <si>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</si>
  <si>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</si>
  <si>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</si>
  <si>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</si>
  <si>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</si>
  <si>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</si>
  <si>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</si>
  <si>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</si>
  <si>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</si>
  <si>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</si>
  <si>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</si>
  <si>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</si>
  <si>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</si>
  <si>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</si>
  <si>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</si>
  <si>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</si>
  <si>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</si>
  <si>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</si>
  <si>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</si>
  <si>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</si>
  <si>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</si>
  <si>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</si>
  <si>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</si>
  <si>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</si>
  <si>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</si>
  <si>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</si>
  <si>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</si>
  <si>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</si>
  <si>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</si>
  <si>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</si>
  <si>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</si>
  <si>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</si>
  <si>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</si>
  <si>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</si>
  <si>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</si>
  <si>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</si>
  <si>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</si>
  <si>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</si>
  <si>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</si>
  <si>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</si>
  <si>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</si>
  <si>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</si>
  <si>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</si>
  <si>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</si>
  <si>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</si>
  <si>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</si>
  <si>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</si>
  <si>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</si>
  <si>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</si>
  <si>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</si>
  <si>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</si>
  <si>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</si>
  <si>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</si>
  <si>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</si>
  <si>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</si>
  <si>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</si>
  <si>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</si>
  <si>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</si>
  <si>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</si>
  <si>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</si>
  <si>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</si>
  <si>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</si>
  <si>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</si>
  <si>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</si>
  <si>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</si>
  <si>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</si>
  <si>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</si>
  <si>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</si>
  <si>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</si>
  <si>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</si>
  <si>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</si>
  <si>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</si>
  <si>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</si>
  <si>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</si>
  <si>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</si>
  <si>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</si>
  <si>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</si>
  <si>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</si>
  <si>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</si>
  <si>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</si>
  <si>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</si>
  <si>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</si>
  <si>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</si>
  <si>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</si>
  <si>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</si>
  <si>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</si>
  <si>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</si>
  <si>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</si>
  <si>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</si>
  <si>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</si>
  <si>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</si>
  <si>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</si>
  <si>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</si>
  <si>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</si>
  <si>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</si>
  <si>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</si>
  <si>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</si>
  <si>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</si>
  <si>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</si>
  <si>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</si>
  <si>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</si>
  <si>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</si>
  <si>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</si>
  <si>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</si>
  <si>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</si>
  <si>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</si>
  <si>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</si>
  <si>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</si>
  <si>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</si>
  <si>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</si>
  <si>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</si>
  <si>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</si>
  <si>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</si>
  <si>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</si>
  <si>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</si>
  <si>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</si>
  <si>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</si>
  <si>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</si>
  <si>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</si>
  <si>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</si>
  <si>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</si>
  <si>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</si>
  <si>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</si>
  <si>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</si>
  <si>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</si>
  <si>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</si>
  <si>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</si>
  <si>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</si>
  <si>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</si>
  <si>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</si>
  <si>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</si>
  <si>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</si>
  <si>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</si>
  <si>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</si>
  <si>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</si>
  <si>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</si>
  <si>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</si>
  <si>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</si>
  <si>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</si>
  <si>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</si>
  <si>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</si>
  <si>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</si>
  <si>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</si>
  <si>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</si>
  <si>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</si>
  <si>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</si>
  <si>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</si>
  <si>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</si>
  <si>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</si>
  <si>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</si>
  <si>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</si>
  <si>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</si>
  <si>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</si>
  <si>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</si>
  <si>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</si>
  <si>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</si>
  <si>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</si>
  <si>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</si>
  <si>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</si>
  <si>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</si>
  <si>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</si>
  <si>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</si>
  <si>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</si>
  <si>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</si>
  <si>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</si>
  <si>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</si>
  <si>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</si>
  <si>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</si>
  <si>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</si>
  <si>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</si>
  <si>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</si>
  <si>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</si>
  <si>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</si>
  <si>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</si>
  <si>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</si>
  <si>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</si>
  <si>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</si>
  <si>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</si>
  <si>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</si>
  <si>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</si>
  <si>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</si>
  <si>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</si>
  <si>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</si>
  <si>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</si>
  <si>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</si>
  <si>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</si>
  <si>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</si>
  <si>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</si>
  <si>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</si>
  <si>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</si>
  <si>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</si>
  <si>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</si>
  <si>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</si>
  <si>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</si>
  <si>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</si>
  <si>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</si>
  <si>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</si>
  <si>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</si>
  <si>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</si>
  <si>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</si>
  <si>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</si>
  <si>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</si>
  <si>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</si>
  <si>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</si>
  <si>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</si>
  <si>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</si>
  <si>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</si>
  <si>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</si>
  <si>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</si>
  <si>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</si>
  <si>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</si>
  <si>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</si>
  <si>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</si>
  <si>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</si>
  <si>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</si>
  <si>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</si>
  <si>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</si>
  <si>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</si>
  <si>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</si>
  <si>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</si>
  <si>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</si>
  <si>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</si>
  <si>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</si>
  <si>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</si>
  <si>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</si>
  <si>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</si>
  <si>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</si>
  <si>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</si>
  <si>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</si>
  <si>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</si>
  <si>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</si>
  <si>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</si>
  <si>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</si>
  <si>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</si>
  <si>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</si>
  <si>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</si>
  <si>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</si>
  <si>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</si>
  <si>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</si>
  <si>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</si>
  <si>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</si>
  <si>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</si>
  <si>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</si>
  <si>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</si>
  <si>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</si>
  <si>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</si>
  <si>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</si>
  <si>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</si>
  <si>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</si>
  <si>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</si>
  <si>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</si>
  <si>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</si>
  <si>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</si>
  <si>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</si>
  <si>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</si>
  <si>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</si>
  <si>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</si>
  <si>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</si>
  <si>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</si>
  <si>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</si>
  <si>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</si>
  <si>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</si>
  <si>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</si>
  <si>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</si>
  <si>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</si>
  <si>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</si>
  <si>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</si>
  <si>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</si>
  <si>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</si>
  <si>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</si>
  <si>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</si>
  <si>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</si>
  <si>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</si>
  <si>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</si>
  <si>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</si>
  <si>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</si>
  <si>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</si>
  <si>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</si>
  <si>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</si>
  <si>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</si>
  <si>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</si>
  <si>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</si>
  <si>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</si>
  <si>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</si>
  <si>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</si>
  <si>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</si>
  <si>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</si>
  <si>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</si>
  <si>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</si>
  <si>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</si>
  <si>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</si>
  <si>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</si>
  <si>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</si>
  <si>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</si>
  <si>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</si>
  <si>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</si>
  <si>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</si>
  <si>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</si>
  <si>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</si>
  <si>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</si>
  <si>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</si>
  <si>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</si>
  <si>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</si>
  <si>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</si>
  <si>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</si>
  <si>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</si>
  <si>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</si>
  <si>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</si>
  <si>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</si>
  <si>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</si>
  <si>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</si>
  <si>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</si>
  <si>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</si>
  <si>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</si>
  <si>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</si>
  <si>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</si>
  <si>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</si>
  <si>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</si>
  <si>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</si>
  <si>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</si>
  <si>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</si>
  <si>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</si>
  <si>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</si>
  <si>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</si>
  <si>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</si>
  <si>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</si>
  <si>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</si>
  <si>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</si>
  <si>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</si>
  <si>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</si>
  <si>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</si>
  <si>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</si>
  <si>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</si>
  <si>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</si>
  <si>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</si>
  <si>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</si>
  <si>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</si>
  <si>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</si>
  <si>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</si>
  <si>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</si>
  <si>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</si>
  <si>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</si>
  <si>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</si>
  <si>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</si>
  <si>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</si>
  <si>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</si>
  <si>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</si>
  <si>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</si>
  <si>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</si>
  <si>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</si>
  <si>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</si>
  <si>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</si>
  <si>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</si>
  <si>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</si>
  <si>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</si>
  <si>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</si>
  <si>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</si>
  <si>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</si>
  <si>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</si>
  <si>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</si>
  <si>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</si>
  <si>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</si>
  <si>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</si>
  <si>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</si>
  <si>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</si>
  <si>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</si>
  <si>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</si>
  <si>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</si>
  <si>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</si>
  <si>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</si>
  <si>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</si>
  <si>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</si>
  <si>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</si>
  <si>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</si>
  <si>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</si>
  <si>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</si>
  <si>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</si>
  <si>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</si>
  <si>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</si>
  <si>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</si>
  <si>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</si>
  <si>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</si>
  <si>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</si>
  <si>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</si>
  <si>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</si>
  <si>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</si>
  <si>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</si>
  <si>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</si>
  <si>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</si>
  <si>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</si>
  <si>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</si>
  <si>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</si>
  <si>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</si>
  <si>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</si>
  <si>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</si>
  <si>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</si>
  <si>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</si>
  <si>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</si>
  <si>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</si>
  <si>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</si>
  <si>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</si>
  <si>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</si>
  <si>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</si>
  <si>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</si>
  <si>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</si>
  <si>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</si>
  <si>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</si>
  <si>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</si>
  <si>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</si>
  <si>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</si>
  <si>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</si>
  <si>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</si>
  <si>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</si>
  <si>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</si>
  <si>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</si>
  <si>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</si>
  <si>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</si>
  <si>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</si>
  <si>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</si>
  <si>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</si>
  <si>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</si>
  <si>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</si>
  <si>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</si>
  <si>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</si>
  <si>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</si>
  <si>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</si>
  <si>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</si>
  <si>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</si>
  <si>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</si>
  <si>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</si>
  <si>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</si>
  <si>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</si>
  <si>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</si>
  <si>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</si>
  <si>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</si>
  <si>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</si>
  <si>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</si>
  <si>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</si>
  <si>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</si>
  <si>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</si>
  <si>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</si>
  <si>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</si>
  <si>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</si>
  <si>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</si>
  <si>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</si>
  <si>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</si>
  <si>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</si>
  <si>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</si>
  <si>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</si>
  <si>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</si>
  <si>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</si>
  <si>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</si>
  <si>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</si>
  <si>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</si>
  <si>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</si>
  <si>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</si>
  <si>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</si>
  <si>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</si>
  <si>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</si>
  <si>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</si>
  <si>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</si>
  <si>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</si>
  <si>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</si>
  <si>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</si>
  <si>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</si>
  <si>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</si>
  <si>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</si>
  <si>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</si>
  <si>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</si>
  <si>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</si>
  <si>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</si>
  <si>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</si>
  <si>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</si>
  <si>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</si>
  <si>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</si>
  <si>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</si>
  <si>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</si>
  <si>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</si>
  <si>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</si>
  <si>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</si>
  <si>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</si>
  <si>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</si>
  <si>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</si>
  <si>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</si>
  <si>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</si>
  <si>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</si>
  <si>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</si>
  <si>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</si>
  <si>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</si>
  <si>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</si>
  <si>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</si>
  <si>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</si>
  <si>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</si>
  <si>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</si>
  <si>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</si>
  <si>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</si>
  <si>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</si>
  <si>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</si>
  <si>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</si>
  <si>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</si>
  <si>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</si>
  <si>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</si>
  <si>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</si>
  <si>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</si>
  <si>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</si>
  <si>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</si>
  <si>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</si>
  <si>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</si>
  <si>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</si>
  <si>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</si>
  <si>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</si>
  <si>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</si>
  <si>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</si>
  <si>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</si>
  <si>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</si>
  <si>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</si>
  <si>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</si>
  <si>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</si>
  <si>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</si>
  <si>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</si>
  <si>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</si>
  <si>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</si>
  <si>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</si>
  <si>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</si>
  <si>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</si>
  <si>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</si>
  <si>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</si>
  <si>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</si>
  <si>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</si>
  <si>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</si>
  <si>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</si>
  <si>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</si>
  <si>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</si>
  <si>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</si>
  <si>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</si>
  <si>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</si>
  <si>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</si>
  <si>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</si>
  <si>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</si>
  <si>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</si>
  <si>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</si>
  <si>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</si>
  <si>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</si>
  <si>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</si>
  <si>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</si>
  <si>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</si>
  <si>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</si>
  <si>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</si>
  <si>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</si>
  <si>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</si>
  <si>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</si>
  <si>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</si>
  <si>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</si>
  <si>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</si>
  <si>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</si>
  <si>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</si>
  <si>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</si>
  <si>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</si>
  <si>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</si>
  <si>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</si>
  <si>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</si>
  <si>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</si>
  <si>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</si>
  <si>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</si>
  <si>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</si>
  <si>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</si>
  <si>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</si>
  <si>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</si>
  <si>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</si>
  <si>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</si>
  <si>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</si>
  <si>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</si>
  <si>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</si>
  <si>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</si>
  <si>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</si>
  <si>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</si>
  <si>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</si>
  <si>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</si>
  <si>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</si>
  <si>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</si>
  <si>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</si>
  <si>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</si>
  <si>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</si>
  <si>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</si>
  <si>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</si>
  <si>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</si>
  <si>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</si>
  <si>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</si>
  <si>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</si>
  <si>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</si>
  <si>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</si>
  <si>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</si>
  <si>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</si>
  <si>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</si>
  <si>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</si>
  <si>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</si>
  <si>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</si>
  <si>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</si>
  <si>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</si>
  <si>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</si>
  <si>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</si>
  <si>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</si>
  <si>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</si>
  <si>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</si>
  <si>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</si>
  <si>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</si>
  <si>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</si>
  <si>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</si>
  <si>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</si>
  <si>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</si>
  <si>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</si>
  <si>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</si>
  <si>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</si>
  <si>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</si>
  <si>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</si>
  <si>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</si>
  <si>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</si>
  <si>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</si>
  <si>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</si>
  <si>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</si>
  <si>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</si>
  <si>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</si>
  <si>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</si>
  <si>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</si>
  <si>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</si>
  <si>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</si>
  <si>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</si>
  <si>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</si>
  <si>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</si>
  <si>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</si>
  <si>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</si>
  <si>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</si>
  <si>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</si>
  <si>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</si>
  <si>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</si>
  <si>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</si>
  <si>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</si>
  <si>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</si>
  <si>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</si>
  <si>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</si>
  <si>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</si>
  <si>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</si>
  <si>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</si>
  <si>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</si>
  <si>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</si>
  <si>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</si>
  <si>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</si>
  <si>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</si>
  <si>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</si>
  <si>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</si>
  <si>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</si>
  <si>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</si>
  <si>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</si>
  <si>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</si>
  <si>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</si>
  <si>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</si>
  <si>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</si>
  <si>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</si>
  <si>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</si>
  <si>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</si>
  <si>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</si>
  <si>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</si>
  <si>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</si>
  <si>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</si>
  <si>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</si>
  <si>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</si>
  <si>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</si>
  <si>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</si>
  <si>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</si>
  <si>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</si>
  <si>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</si>
  <si>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</si>
  <si>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</si>
  <si>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</si>
  <si>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</si>
  <si>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</si>
  <si>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</si>
  <si>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</si>
  <si>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</si>
  <si>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</si>
  <si>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</si>
  <si>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</si>
  <si>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</si>
  <si>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</si>
  <si>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</si>
  <si>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</si>
  <si>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</si>
  <si>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</si>
  <si>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</si>
  <si>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</si>
  <si>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</si>
  <si>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</si>
  <si>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</si>
  <si>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</si>
  <si>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</si>
  <si>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</si>
  <si>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</si>
  <si>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</si>
  <si>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</si>
  <si>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</si>
  <si>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</si>
  <si>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</si>
  <si>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</si>
  <si>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</si>
  <si>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</si>
  <si>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</si>
  <si>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</si>
  <si>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</si>
  <si>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</si>
  <si>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</si>
  <si>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</si>
  <si>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</si>
  <si>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</si>
  <si>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</si>
  <si>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</si>
  <si>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</si>
  <si>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</si>
  <si>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</si>
  <si>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</si>
  <si>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</si>
  <si>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</si>
  <si>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</si>
  <si>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</si>
  <si>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</si>
  <si>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</si>
  <si>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</si>
  <si>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</si>
  <si>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</si>
  <si>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</si>
  <si>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</si>
  <si>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</si>
  <si>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</si>
  <si>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</si>
  <si>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</si>
  <si>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</si>
  <si>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</si>
  <si>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</si>
  <si>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</si>
  <si>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</si>
  <si>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</si>
  <si>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</si>
  <si>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</si>
  <si>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</si>
  <si>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</si>
  <si>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</si>
  <si>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</si>
  <si>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</si>
  <si>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</si>
  <si>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</si>
  <si>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</si>
  <si>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</si>
  <si>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</si>
  <si>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</si>
  <si>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</si>
  <si>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</si>
  <si>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</si>
  <si>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</si>
  <si>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</si>
  <si>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</si>
  <si>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</si>
  <si>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</si>
  <si>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</si>
  <si>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</si>
  <si>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</si>
  <si>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</si>
  <si>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</si>
  <si>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</si>
  <si>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</si>
  <si>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</si>
  <si>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</si>
  <si>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</si>
  <si>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</si>
  <si>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</si>
  <si>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</si>
  <si>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</si>
  <si>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</si>
  <si>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</si>
  <si>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</si>
  <si>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</si>
  <si>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</si>
  <si>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</si>
  <si>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</si>
  <si>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</si>
  <si>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</si>
  <si>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</si>
  <si>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</si>
  <si>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</si>
  <si>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</si>
  <si>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</si>
  <si>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</si>
  <si>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</si>
  <si>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</si>
  <si>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</si>
  <si>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</si>
  <si>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</si>
  <si>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</si>
  <si>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</si>
  <si>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</si>
  <si>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</si>
  <si>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</si>
  <si>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</si>
  <si>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</si>
  <si>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</si>
  <si>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</si>
  <si>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</si>
  <si>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</si>
  <si>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</si>
  <si>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</si>
  <si>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</si>
  <si>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</si>
  <si>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</si>
  <si>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</si>
  <si>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</si>
  <si>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</si>
  <si>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</si>
  <si>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</si>
  <si>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</si>
  <si>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</si>
  <si>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</si>
  <si>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</si>
  <si>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</si>
  <si>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</si>
  <si>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</si>
  <si>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</si>
  <si>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</si>
  <si>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</si>
  <si>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</si>
  <si>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</si>
  <si>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</si>
  <si>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</si>
  <si>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</si>
  <si>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</si>
  <si>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</si>
  <si>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</si>
  <si>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</si>
  <si>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</si>
  <si>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</si>
  <si>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</si>
  <si>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</si>
  <si>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</si>
  <si>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</si>
  <si>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</si>
  <si>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</si>
  <si>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</si>
  <si>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</si>
  <si>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</si>
  <si>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</si>
  <si>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</si>
  <si>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</si>
  <si>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</si>
  <si>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</si>
  <si>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</si>
  <si>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</si>
  <si>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</si>
  <si>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</si>
  <si>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</si>
  <si>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</si>
  <si>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</si>
  <si>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</si>
  <si>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</si>
  <si>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</si>
  <si>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</si>
  <si>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</si>
  <si>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</si>
  <si>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</si>
  <si>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</si>
  <si>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</si>
  <si>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</si>
  <si>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</si>
  <si>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</si>
  <si>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</si>
  <si>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</si>
  <si>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</si>
  <si>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</si>
  <si>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</si>
  <si>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</si>
  <si>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</si>
  <si>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</si>
  <si>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</si>
  <si>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</si>
  <si>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</si>
  <si>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</si>
  <si>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</si>
  <si>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</si>
  <si>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</si>
  <si>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</si>
  <si>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</si>
  <si>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</si>
  <si>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</si>
  <si>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</si>
  <si>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</si>
  <si>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</si>
  <si>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</si>
  <si>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</si>
  <si>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</si>
  <si>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</si>
  <si>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</si>
  <si>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</si>
  <si>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</si>
  <si>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</si>
  <si>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</si>
  <si>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</si>
  <si>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</si>
  <si>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</si>
  <si>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</si>
  <si>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</si>
  <si>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</si>
  <si>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</si>
  <si>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</si>
  <si>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</si>
  <si>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</si>
  <si>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</si>
  <si>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</si>
  <si>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</si>
  <si>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</si>
  <si>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</si>
  <si>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</si>
  <si>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</si>
  <si>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</si>
  <si>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</si>
  <si>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</si>
  <si>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</si>
  <si>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</si>
  <si>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</si>
  <si>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</si>
  <si>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</si>
  <si>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</si>
  <si>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</si>
  <si>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</si>
  <si>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</si>
  <si>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</si>
  <si>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</si>
  <si>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</si>
  <si>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</si>
  <si>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</si>
  <si>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</si>
  <si>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</si>
  <si>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</si>
  <si>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</si>
  <si>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</si>
  <si>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</si>
  <si>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</si>
  <si>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</si>
  <si>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</si>
  <si>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</si>
  <si>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</si>
  <si>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</si>
  <si>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</si>
  <si>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</si>
  <si>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</si>
  <si>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</si>
  <si>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</si>
  <si>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</si>
  <si>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</si>
  <si>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</si>
  <si>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</si>
  <si>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</si>
  <si>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</si>
  <si>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</si>
  <si>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</si>
  <si>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</si>
  <si>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</si>
  <si>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</si>
  <si>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</si>
  <si>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</si>
  <si>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</si>
  <si>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</si>
  <si>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</si>
  <si>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</si>
  <si>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</si>
  <si>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</si>
  <si>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</si>
  <si>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</si>
  <si>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</si>
  <si>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</si>
  <si>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</si>
  <si>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</si>
  <si>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</si>
  <si>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</si>
  <si>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</si>
  <si>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</si>
  <si>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</si>
  <si>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</si>
  <si>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</si>
  <si>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</si>
  <si>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</si>
  <si>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</si>
  <si>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</si>
  <si>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</si>
  <si>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</si>
  <si>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</si>
  <si>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</si>
  <si>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</si>
  <si>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</si>
  <si>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</si>
  <si>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</si>
  <si>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</si>
  <si>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</si>
  <si>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</si>
  <si>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</si>
  <si>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</si>
  <si>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</si>
  <si>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</si>
  <si>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</si>
  <si>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</si>
  <si>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</si>
  <si>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</si>
  <si>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</si>
  <si>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</si>
  <si>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</si>
  <si>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</si>
  <si>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</si>
  <si>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</si>
  <si>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</si>
  <si>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</si>
  <si>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</si>
  <si>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</si>
  <si>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</si>
  <si>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</si>
  <si>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</si>
  <si>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</si>
  <si>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</si>
  <si>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</si>
  <si>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</si>
  <si>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</si>
  <si>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</si>
  <si>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</si>
  <si>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</si>
  <si>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</si>
  <si>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</si>
  <si>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</si>
  <si>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</si>
  <si>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</si>
  <si>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</si>
  <si>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</si>
  <si>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</si>
  <si>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</si>
  <si>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</si>
  <si>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</si>
  <si>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</si>
  <si>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</si>
  <si>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</si>
  <si>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</si>
  <si>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</si>
  <si>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</si>
  <si>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</si>
  <si>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</si>
  <si>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</si>
  <si>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</si>
  <si>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</si>
  <si>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</si>
  <si>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</si>
  <si>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</si>
  <si>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</si>
  <si>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</si>
  <si>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</si>
  <si>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</si>
  <si>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</si>
  <si>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</si>
  <si>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</si>
  <si>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</si>
  <si>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</si>
  <si>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</si>
  <si>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</si>
  <si>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</si>
  <si>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</si>
  <si>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</si>
  <si>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</si>
  <si>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</si>
  <si>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</si>
  <si>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</si>
  <si>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</si>
  <si>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</si>
  <si>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</si>
  <si>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</si>
  <si>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</si>
  <si>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</si>
  <si>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</si>
  <si>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</si>
  <si>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</si>
  <si>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</si>
  <si>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</si>
  <si>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</si>
  <si>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</si>
  <si>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</si>
  <si>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</si>
  <si>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</si>
  <si>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</si>
  <si>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</si>
  <si>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</si>
  <si>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</si>
  <si>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</si>
  <si>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</si>
  <si>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</si>
  <si>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</si>
  <si>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</si>
  <si>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</si>
  <si>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</si>
  <si>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</si>
  <si>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</si>
  <si>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</si>
  <si>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</si>
  <si>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</si>
  <si>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</si>
  <si>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</si>
  <si>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</si>
  <si>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</si>
  <si>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</si>
  <si>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</si>
  <si>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</si>
  <si>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</si>
  <si>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</si>
  <si>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</si>
  <si>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</si>
  <si>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</si>
  <si>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</si>
  <si>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</si>
  <si>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</si>
  <si>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</si>
  <si>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</si>
  <si>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</si>
  <si>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</si>
  <si>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</si>
  <si>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</si>
  <si>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</si>
  <si>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</si>
  <si>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</si>
  <si>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</si>
  <si>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</si>
  <si>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</si>
  <si>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</si>
  <si>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</si>
  <si>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</si>
  <si>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</si>
  <si>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</si>
  <si>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</si>
  <si>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</si>
  <si>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</si>
  <si>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</si>
  <si>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</si>
  <si>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</si>
  <si>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</si>
  <si>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</si>
  <si>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</si>
  <si>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</si>
  <si>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</si>
  <si>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</si>
  <si>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</si>
  <si>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</si>
  <si>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</si>
  <si>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</si>
  <si>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</si>
  <si>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</si>
  <si>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</si>
  <si>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</si>
  <si>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</si>
  <si>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</si>
  <si>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</si>
  <si>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</si>
  <si>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</si>
  <si>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</si>
  <si>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</si>
  <si>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</si>
  <si>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</si>
  <si>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</si>
  <si>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</si>
  <si>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</si>
  <si>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</si>
  <si>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</si>
  <si>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</si>
  <si>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</si>
  <si>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</si>
  <si>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</si>
  <si>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</si>
  <si>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</si>
  <si>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</si>
  <si>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</si>
  <si>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</si>
  <si>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</si>
  <si>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</si>
  <si>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</si>
  <si>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</si>
  <si>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</si>
  <si>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</si>
  <si>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</si>
  <si>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</si>
  <si>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</si>
  <si>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</si>
  <si>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</si>
  <si>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</si>
  <si>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</si>
  <si>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</si>
  <si>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</si>
  <si>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</si>
  <si>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</si>
  <si>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</si>
  <si>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</si>
  <si>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</si>
  <si>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</si>
  <si>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</si>
  <si>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</si>
  <si>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</si>
  <si>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</si>
  <si>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</si>
  <si>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</si>
  <si>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</si>
  <si>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</si>
  <si>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</si>
  <si>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</si>
  <si>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</si>
  <si>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</si>
  <si>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</si>
  <si>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</si>
  <si>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</si>
  <si>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</si>
  <si>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</si>
  <si>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</si>
  <si>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</si>
  <si>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</si>
  <si>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</si>
  <si>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</si>
  <si>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</si>
  <si>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</si>
  <si>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</si>
  <si>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</si>
  <si>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</si>
  <si>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</si>
  <si>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</si>
  <si>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</si>
  <si>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</si>
  <si>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</si>
  <si>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</si>
  <si>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</si>
  <si>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</si>
  <si>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</si>
  <si>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</si>
  <si>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</si>
  <si>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</si>
  <si>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</si>
  <si>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</si>
  <si>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</si>
  <si>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</si>
  <si>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</si>
  <si>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</si>
  <si>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</si>
  <si>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</si>
  <si>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</si>
  <si>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</si>
  <si>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</si>
  <si>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</si>
  <si>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</si>
  <si>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</si>
  <si>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</si>
  <si>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</si>
  <si>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</si>
  <si>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</si>
  <si>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</si>
  <si>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</si>
  <si>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</si>
  <si>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</si>
  <si>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</si>
  <si>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</si>
  <si>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</si>
  <si>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</si>
  <si>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</si>
  <si>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</si>
  <si>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</si>
  <si>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</si>
  <si>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</si>
  <si>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</si>
  <si>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</si>
  <si>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</si>
  <si>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</si>
  <si>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</si>
  <si>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</si>
  <si>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</si>
  <si>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</si>
  <si>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</si>
  <si>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</si>
  <si>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</si>
  <si>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</si>
  <si>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</si>
  <si>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</si>
  <si>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</si>
  <si>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</si>
  <si>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</si>
  <si>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</si>
  <si>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</si>
  <si>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</si>
  <si>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</si>
  <si>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</si>
  <si>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</si>
  <si>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</si>
  <si>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</si>
  <si>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</si>
  <si>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</si>
  <si>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</si>
  <si>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</si>
  <si>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</si>
  <si>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</si>
  <si>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</si>
  <si>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</si>
  <si>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</si>
  <si>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</si>
  <si>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</si>
  <si>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</si>
  <si>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</si>
  <si>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</si>
  <si>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</si>
  <si>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</si>
  <si>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</si>
  <si>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</si>
  <si>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</si>
  <si>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</si>
  <si>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</si>
  <si>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</si>
  <si>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</si>
  <si>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</si>
  <si>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</si>
  <si>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</si>
  <si>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</si>
  <si>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</si>
  <si>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</si>
  <si>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</si>
  <si>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</si>
  <si>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</si>
  <si>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</si>
  <si>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</si>
  <si>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</si>
  <si>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</si>
  <si>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</si>
  <si>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</si>
  <si>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</si>
  <si>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</si>
  <si>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</si>
  <si>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</si>
  <si>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</si>
  <si>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</si>
  <si>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</si>
  <si>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</si>
  <si>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</si>
  <si>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</si>
  <si>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</si>
  <si>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</si>
  <si>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</si>
  <si>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</si>
  <si>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</si>
  <si>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</si>
  <si>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</si>
  <si>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</si>
  <si>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</si>
  <si>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</si>
  <si>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</si>
  <si>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</si>
  <si>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</si>
  <si>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</si>
  <si>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</si>
  <si>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</si>
  <si>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</si>
  <si>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</si>
  <si>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</si>
  <si>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</si>
  <si>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</si>
  <si>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</si>
  <si>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</si>
  <si>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</si>
  <si>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</si>
  <si>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</si>
  <si>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</si>
  <si>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</si>
  <si>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</si>
  <si>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</si>
  <si>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</si>
  <si>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</si>
  <si>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</si>
  <si>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</si>
  <si>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</si>
  <si>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</si>
  <si>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</si>
  <si>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</si>
  <si>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</si>
  <si>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</si>
  <si>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</si>
  <si>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</si>
  <si>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</si>
  <si>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</si>
  <si>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</si>
  <si>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</si>
  <si>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</si>
  <si>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</si>
  <si>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</si>
  <si>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</si>
  <si>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</si>
  <si>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</si>
  <si>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</si>
  <si>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</si>
  <si>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</si>
  <si>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</si>
  <si>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</si>
  <si>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</si>
  <si>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</si>
  <si>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</si>
  <si>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</si>
  <si>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</si>
  <si>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</si>
  <si>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</si>
  <si>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</si>
  <si>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</si>
  <si>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</si>
  <si>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</si>
  <si>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</si>
  <si>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</si>
  <si>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</si>
  <si>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</si>
  <si>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</si>
  <si>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</si>
  <si>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</si>
  <si>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</si>
  <si>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</si>
  <si>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</si>
  <si>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</si>
  <si>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</si>
  <si>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</si>
  <si>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</si>
  <si>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</si>
  <si>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</si>
  <si>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</si>
  <si>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</si>
  <si>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</si>
  <si>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</si>
  <si>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</si>
  <si>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</si>
  <si>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</si>
  <si>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</si>
  <si>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</si>
  <si>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</si>
  <si>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</si>
  <si>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</si>
  <si>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</si>
  <si>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</si>
  <si>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</si>
  <si>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</si>
  <si>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</si>
  <si>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</si>
  <si>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</si>
  <si>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</si>
  <si>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</si>
  <si>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</si>
  <si>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</si>
  <si>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</si>
  <si>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</si>
  <si>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</si>
  <si>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</si>
  <si>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</si>
  <si>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</si>
  <si>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</si>
  <si>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</si>
  <si>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</si>
  <si>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</si>
  <si>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</si>
  <si>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</si>
  <si>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</si>
  <si>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</si>
  <si>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</si>
  <si>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</si>
  <si>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</si>
  <si>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</si>
  <si>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</si>
  <si>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</si>
  <si>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</si>
  <si>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</si>
  <si>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</si>
  <si>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</si>
  <si>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</si>
  <si>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</si>
  <si>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</si>
  <si>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</si>
  <si>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</si>
  <si>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</si>
  <si>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</si>
  <si>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</si>
  <si>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</si>
  <si>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</si>
  <si>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</si>
  <si>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</si>
  <si>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</si>
  <si>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</si>
  <si>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</si>
  <si>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</si>
  <si>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</si>
  <si>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</si>
  <si>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</si>
  <si>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</si>
  <si>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</si>
  <si>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</si>
  <si>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</si>
  <si>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</si>
  <si>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</si>
  <si>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</si>
  <si>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</si>
  <si>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</si>
  <si>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</si>
  <si>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</si>
  <si>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</si>
  <si>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</si>
  <si>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</si>
  <si>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</si>
  <si>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</si>
  <si>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</si>
  <si>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</si>
  <si>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</si>
  <si>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</si>
  <si>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</si>
  <si>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</si>
  <si>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</si>
  <si>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</si>
  <si>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</si>
  <si>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</si>
  <si>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</si>
  <si>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</si>
  <si>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</si>
  <si>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</si>
  <si>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</si>
  <si>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</si>
  <si>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</si>
  <si>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</si>
  <si>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</si>
  <si>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</si>
  <si>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</si>
  <si>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</si>
  <si>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</si>
  <si>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</si>
  <si>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</si>
  <si>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</si>
  <si>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</si>
  <si>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</si>
  <si>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</si>
  <si>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</si>
  <si>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</si>
  <si>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</si>
  <si>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</si>
  <si>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</si>
  <si>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</si>
  <si>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</si>
  <si>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</si>
  <si>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</si>
  <si>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</si>
  <si>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</si>
  <si>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</si>
  <si>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</si>
  <si>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</si>
  <si>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</si>
  <si>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</si>
  <si>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</si>
  <si>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</si>
  <si>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</si>
  <si>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</si>
  <si>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</si>
  <si>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</si>
  <si>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</si>
  <si>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</si>
  <si>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</si>
  <si>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</si>
  <si>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</si>
  <si>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</si>
  <si>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</si>
  <si>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</si>
  <si>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</si>
  <si>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</si>
  <si>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</si>
  <si>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</si>
  <si>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</si>
  <si>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</si>
  <si>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</si>
  <si>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</si>
  <si>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</si>
  <si>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</si>
  <si>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</si>
  <si>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</si>
  <si>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</si>
  <si>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</si>
  <si>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</si>
  <si>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</si>
  <si>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</si>
  <si>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</si>
  <si>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</si>
  <si>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</si>
  <si>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</si>
  <si>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</si>
  <si>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</si>
  <si>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</si>
  <si>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</si>
  <si>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</si>
  <si>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</si>
  <si>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</si>
  <si>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</si>
  <si>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</si>
  <si>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</si>
  <si>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</si>
  <si>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</si>
  <si>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</si>
  <si>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</si>
  <si>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</si>
  <si>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</si>
  <si>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</si>
  <si>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</si>
  <si>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</si>
  <si>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</si>
  <si>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</si>
  <si>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</si>
  <si>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</si>
  <si>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</si>
  <si>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</si>
  <si>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</si>
  <si>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</si>
  <si>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</si>
  <si>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</si>
  <si>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</si>
  <si>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</si>
  <si>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</si>
  <si>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</si>
  <si>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</si>
  <si>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</si>
  <si>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</si>
  <si>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</si>
  <si>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</si>
  <si>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</si>
  <si>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</si>
  <si>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</si>
  <si>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</si>
  <si>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</si>
  <si>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</si>
  <si>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</si>
  <si>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</si>
  <si>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</si>
  <si>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</si>
  <si>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</si>
  <si>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</si>
  <si>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</si>
  <si>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</si>
  <si>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</si>
  <si>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</si>
  <si>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</si>
  <si>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</si>
  <si>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</si>
  <si>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</si>
  <si>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</si>
  <si>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</si>
  <si>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</si>
  <si>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</si>
  <si>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</si>
  <si>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</si>
  <si>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</si>
  <si>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</si>
  <si>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</si>
  <si>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</si>
  <si>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</si>
  <si>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</si>
  <si>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</si>
  <si>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</si>
  <si>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</si>
  <si>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</si>
  <si>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</si>
  <si>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</si>
  <si>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</si>
  <si>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</si>
  <si>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</si>
  <si>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</si>
  <si>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</si>
  <si>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</si>
  <si>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</si>
  <si>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</si>
  <si>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</si>
  <si>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</si>
  <si>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</si>
  <si>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</si>
  <si>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</si>
  <si>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</si>
  <si>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</si>
  <si>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</si>
  <si>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</si>
  <si>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</si>
  <si>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</si>
  <si>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</si>
  <si>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</si>
  <si>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</si>
  <si>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</si>
  <si>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</si>
  <si>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</si>
  <si>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</si>
  <si>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</si>
  <si>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</si>
  <si>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</si>
  <si>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</si>
  <si>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</si>
  <si>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</si>
  <si>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</si>
  <si>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</si>
  <si>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</si>
  <si>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</si>
  <si>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</si>
  <si>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</si>
  <si>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</si>
  <si>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</si>
  <si>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</si>
  <si>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</si>
  <si>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</si>
  <si>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</si>
  <si>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</si>
  <si>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</si>
  <si>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</si>
  <si>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</si>
  <si>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</si>
  <si>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</si>
  <si>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</si>
  <si>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</si>
  <si>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</si>
  <si>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</si>
  <si>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</si>
  <si>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</si>
  <si>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</si>
  <si>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</si>
  <si>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</si>
  <si>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</si>
  <si>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</si>
  <si>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</si>
  <si>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</si>
  <si>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</si>
  <si>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</si>
  <si>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</si>
  <si>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</si>
  <si>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</si>
  <si>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</si>
  <si>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</si>
  <si>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</si>
  <si>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</si>
  <si>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</si>
  <si>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</si>
  <si>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</si>
  <si>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</si>
  <si>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</si>
  <si>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</si>
  <si>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</si>
  <si>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</si>
  <si>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</si>
  <si>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</si>
  <si>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</si>
  <si>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</si>
  <si>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</si>
  <si>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</si>
  <si>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</si>
  <si>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</si>
  <si>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</si>
  <si>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</si>
  <si>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</si>
  <si>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</si>
  <si>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</si>
  <si>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</si>
  <si>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</si>
  <si>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</si>
  <si>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</si>
  <si>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</si>
  <si>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</si>
  <si>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</si>
  <si>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</si>
  <si>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</si>
  <si>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</si>
  <si>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</si>
  <si>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</si>
  <si>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</si>
  <si>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</si>
  <si>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</si>
  <si>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</si>
  <si>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</si>
  <si>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</si>
  <si>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</si>
  <si>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</si>
  <si>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</si>
  <si>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</si>
  <si>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</si>
  <si>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</si>
  <si>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</si>
  <si>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</si>
  <si>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</si>
  <si>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</si>
  <si>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</si>
  <si>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</si>
  <si>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</si>
  <si>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</si>
  <si>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</si>
  <si>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</si>
  <si>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</si>
  <si>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</si>
  <si>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</si>
  <si>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</si>
  <si>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</si>
  <si>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</si>
  <si>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</si>
  <si>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</si>
  <si>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</si>
  <si>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</si>
  <si>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</si>
  <si>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</si>
  <si>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</si>
  <si>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</si>
  <si>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</si>
  <si>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</si>
  <si>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</si>
  <si>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</si>
  <si>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</si>
  <si>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</si>
  <si>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</si>
  <si>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</si>
  <si>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</si>
  <si>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</si>
  <si>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</si>
  <si>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</si>
  <si>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</si>
  <si>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</si>
  <si>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</si>
  <si>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</si>
  <si>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</si>
  <si>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</si>
  <si>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</si>
  <si>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</si>
  <si>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</si>
  <si>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</si>
  <si>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</si>
  <si>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</si>
  <si>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</si>
  <si>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</si>
  <si>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</si>
  <si>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</si>
  <si>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</si>
  <si>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</si>
  <si>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</si>
  <si>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</si>
  <si>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</si>
  <si>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</si>
  <si>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</si>
  <si>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</si>
  <si>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</si>
  <si>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</si>
  <si>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</si>
  <si>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</si>
  <si>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</si>
  <si>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</si>
  <si>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</si>
  <si>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</si>
  <si>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</si>
  <si>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</si>
  <si>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</si>
  <si>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</si>
  <si>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</si>
  <si>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</si>
  <si>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</si>
  <si>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</si>
  <si>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</si>
  <si>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</si>
  <si>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</si>
  <si>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</si>
  <si>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</si>
  <si>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</si>
  <si>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</si>
  <si>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</si>
  <si>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</si>
  <si>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</si>
  <si>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</si>
  <si>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</si>
  <si>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</si>
  <si>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</si>
  <si>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</si>
  <si>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</si>
  <si>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</si>
  <si>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</si>
  <si>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</si>
  <si>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</si>
  <si>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</si>
  <si>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</si>
  <si>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</si>
  <si>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</si>
  <si>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</si>
  <si>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</si>
  <si>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</si>
  <si>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</si>
  <si>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</si>
  <si>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</si>
  <si>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</si>
  <si>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</si>
  <si>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</si>
  <si>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</si>
  <si>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</si>
  <si>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</si>
  <si>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</si>
  <si>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</si>
  <si>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</si>
  <si>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</si>
  <si>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</si>
  <si>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</si>
  <si>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</si>
  <si>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</si>
  <si>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</si>
  <si>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</si>
  <si>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</si>
  <si>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</si>
  <si>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</si>
  <si>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</si>
  <si>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</si>
  <si>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</si>
  <si>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</si>
  <si>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</si>
  <si>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</si>
  <si>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</si>
  <si>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</si>
  <si>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</si>
  <si>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</si>
  <si>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</si>
  <si>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</si>
  <si>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</si>
  <si>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</si>
  <si>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</si>
  <si>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</si>
  <si>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</si>
  <si>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</si>
  <si>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</si>
  <si>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</si>
  <si>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</si>
  <si>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</si>
  <si>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</si>
  <si>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</si>
  <si>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</si>
  <si>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</si>
  <si>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</si>
  <si>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</si>
  <si>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</si>
  <si>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</si>
  <si>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</si>
  <si>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</si>
  <si>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</si>
  <si>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</si>
  <si>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</si>
  <si>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</si>
  <si>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</si>
  <si>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</si>
  <si>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</si>
  <si>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</si>
  <si>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</si>
  <si>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</si>
  <si>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</si>
  <si>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</si>
  <si>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</si>
  <si>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</si>
  <si>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</si>
  <si>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</si>
  <si>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</si>
  <si>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</si>
  <si>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</si>
  <si>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</si>
  <si>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</si>
  <si>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</si>
  <si>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</si>
  <si>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</si>
  <si>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</si>
  <si>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</si>
  <si>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</si>
  <si>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</si>
  <si>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</si>
  <si>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</si>
  <si>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</si>
  <si>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</si>
  <si>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</si>
  <si>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</si>
  <si>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</si>
  <si>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</si>
  <si>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</si>
  <si>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</si>
  <si>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</si>
  <si>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</si>
  <si>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</si>
  <si>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</si>
  <si>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</si>
  <si>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</si>
  <si>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</si>
  <si>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</si>
  <si>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</si>
  <si>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</si>
  <si>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</si>
  <si>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</si>
  <si>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</si>
  <si>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</si>
  <si>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</si>
  <si>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</si>
  <si>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</si>
  <si>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</si>
  <si>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</si>
  <si>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</si>
  <si>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</si>
  <si>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</si>
  <si>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</si>
  <si>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</si>
  <si>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</si>
  <si>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</si>
  <si>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</si>
  <si>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</si>
  <si>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</si>
  <si>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</si>
  <si>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</si>
  <si>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</si>
  <si>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</si>
  <si>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</si>
  <si>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</si>
  <si>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</si>
  <si>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</si>
  <si>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</si>
  <si>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</si>
  <si>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</si>
  <si>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</si>
  <si>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</si>
  <si>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</si>
  <si>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</si>
  <si>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</si>
  <si>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</si>
  <si>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</si>
  <si>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</si>
  <si>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</si>
  <si>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</si>
  <si>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</si>
  <si>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</si>
  <si>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</si>
  <si>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</si>
  <si>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</si>
  <si>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</si>
  <si>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</si>
  <si>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</si>
  <si>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</si>
  <si>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</si>
  <si>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</si>
  <si>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</si>
  <si>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</si>
  <si>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</si>
  <si>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</si>
  <si>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</si>
  <si>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</si>
  <si>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</si>
  <si>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</si>
  <si>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</si>
  <si>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</si>
  <si>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</si>
  <si>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</si>
  <si>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</si>
  <si>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</si>
  <si>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</si>
  <si>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</si>
  <si>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</si>
  <si>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</si>
  <si>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</si>
  <si>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</si>
  <si>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</si>
  <si>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</si>
  <si>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</si>
  <si>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</si>
  <si>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</si>
  <si>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</si>
  <si>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</si>
  <si>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</si>
  <si>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</si>
  <si>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</si>
  <si>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</si>
  <si>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</si>
  <si>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</si>
  <si>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</si>
  <si>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</si>
  <si>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</si>
  <si>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</si>
  <si>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</si>
  <si>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</si>
  <si>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</si>
  <si>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</si>
  <si>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</si>
  <si>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</si>
  <si>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</si>
  <si>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</si>
  <si>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</si>
  <si>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</si>
  <si>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</si>
  <si>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</si>
  <si>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</si>
  <si>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</si>
  <si>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</si>
  <si>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</si>
  <si>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</si>
  <si>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</si>
  <si>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</si>
  <si>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</si>
  <si>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</si>
  <si>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</si>
  <si>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</si>
  <si>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</si>
  <si>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</si>
  <si>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</si>
  <si>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</si>
  <si>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</si>
  <si>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</si>
  <si>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</si>
  <si>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</si>
  <si>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</si>
  <si>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</si>
  <si>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</si>
  <si>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</si>
  <si>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</si>
  <si>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</si>
  <si>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</si>
  <si>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</si>
  <si>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</si>
  <si>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</si>
  <si>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</si>
  <si>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</si>
  <si>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</si>
  <si>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</si>
  <si>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</si>
  <si>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</si>
  <si>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</si>
  <si>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</si>
  <si>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</si>
  <si>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</si>
  <si>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</si>
  <si>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</si>
  <si>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</si>
  <si>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</si>
  <si>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</si>
  <si>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</si>
  <si>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</si>
  <si>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</si>
  <si>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</si>
  <si>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</si>
  <si>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</si>
  <si>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</si>
  <si>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</si>
  <si>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</si>
  <si>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</si>
  <si>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</si>
  <si>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</si>
  <si>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</si>
  <si>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</si>
  <si>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</si>
  <si>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</si>
  <si>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</si>
  <si>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</si>
  <si>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</si>
  <si>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</si>
  <si>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</si>
  <si>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</si>
  <si>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</si>
  <si>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</si>
  <si>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</si>
  <si>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</si>
  <si>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</si>
  <si>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</si>
  <si>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</si>
  <si>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</si>
  <si>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</si>
  <si>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</si>
  <si>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</si>
  <si>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</si>
  <si>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</si>
  <si>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</si>
  <si>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</si>
  <si>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</si>
  <si>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</si>
  <si>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</si>
  <si>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</si>
  <si>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</si>
  <si>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</si>
  <si>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</si>
  <si>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</si>
  <si>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</si>
  <si>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</si>
  <si>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</si>
  <si>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</si>
  <si>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</si>
  <si>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</si>
  <si>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</si>
  <si>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</si>
  <si>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</si>
  <si>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</si>
  <si>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</si>
  <si>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</si>
  <si>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</si>
  <si>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</si>
  <si>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</si>
  <si>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</si>
  <si>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</si>
  <si>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</si>
  <si>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</si>
  <si>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</si>
  <si>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</si>
  <si>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</si>
  <si>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</si>
  <si>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</si>
  <si>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</si>
  <si>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</si>
  <si>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</si>
  <si>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</si>
  <si>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</si>
  <si>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</si>
  <si>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</si>
  <si>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</si>
  <si>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</si>
  <si>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</si>
  <si>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</si>
  <si>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</si>
  <si>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</si>
  <si>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</si>
  <si>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</si>
  <si>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</si>
  <si>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</si>
  <si>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</si>
  <si>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</si>
  <si>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</si>
  <si>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</si>
  <si>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</si>
  <si>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</si>
  <si>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</si>
  <si>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</si>
  <si>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</si>
  <si>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</si>
  <si>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</si>
  <si>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</si>
  <si>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</si>
  <si>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</si>
  <si>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</si>
  <si>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</si>
  <si>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</si>
  <si>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</si>
  <si>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</si>
  <si>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</si>
  <si>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</si>
  <si>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</si>
  <si>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</si>
  <si>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</si>
  <si>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</si>
  <si>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</si>
  <si>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</si>
  <si>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</si>
  <si>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</si>
  <si>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</si>
  <si>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</si>
  <si>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</si>
  <si>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</si>
  <si>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</si>
  <si>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</si>
  <si>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</si>
  <si>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</si>
  <si>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</si>
  <si>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</si>
  <si>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</si>
  <si>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</si>
  <si>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</si>
  <si>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</si>
  <si>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</si>
  <si>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</si>
  <si>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</si>
  <si>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</si>
  <si>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</si>
  <si>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</si>
  <si>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</si>
  <si>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</si>
  <si>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</si>
  <si>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</si>
  <si>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</si>
  <si>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</si>
  <si>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</si>
  <si>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</si>
  <si>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</si>
  <si>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</si>
  <si>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</si>
  <si>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</si>
  <si>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</si>
  <si>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</si>
  <si>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</si>
  <si>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</si>
  <si>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</si>
  <si>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</si>
  <si>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</si>
  <si>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</si>
  <si>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</si>
  <si>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</si>
  <si>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</si>
  <si>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</si>
  <si>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</si>
  <si>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</si>
  <si>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</si>
  <si>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</si>
  <si>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</si>
  <si>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</si>
  <si>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</si>
  <si>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</si>
  <si>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</si>
  <si>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</si>
  <si>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</si>
  <si>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</si>
  <si>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</si>
  <si>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</si>
  <si>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</si>
  <si>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</si>
  <si>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</si>
  <si>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</si>
  <si>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</si>
  <si>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</si>
  <si>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</si>
  <si>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</si>
  <si>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</si>
  <si>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</si>
  <si>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</si>
  <si>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</si>
  <si>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</si>
  <si>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</si>
  <si>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</si>
  <si>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</si>
  <si>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</si>
  <si>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</si>
  <si>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</si>
  <si>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</si>
  <si>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</si>
  <si>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</si>
  <si>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</si>
  <si>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</si>
  <si>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</si>
  <si>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</si>
  <si>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</si>
  <si>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</si>
  <si>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</si>
  <si>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</si>
  <si>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</si>
  <si>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</si>
  <si>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</si>
  <si>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</si>
  <si>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</si>
  <si>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</si>
  <si>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</si>
  <si>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</si>
  <si>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</si>
  <si>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</si>
  <si>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</si>
  <si>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</si>
  <si>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</si>
  <si>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</si>
  <si>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</si>
  <si>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</si>
  <si>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</si>
  <si>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</si>
  <si>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</si>
  <si>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</si>
  <si>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</si>
  <si>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</si>
  <si>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</si>
  <si>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</si>
  <si>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</si>
  <si>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</si>
  <si>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</si>
  <si>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</si>
  <si>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</si>
  <si>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</si>
  <si>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</si>
  <si>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</si>
  <si>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</si>
  <si>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</si>
  <si>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</si>
  <si>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</si>
  <si>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</si>
  <si>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</si>
  <si>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</si>
  <si>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</si>
  <si>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</si>
  <si>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</si>
  <si>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</si>
  <si>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</si>
  <si>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</si>
  <si>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</si>
  <si>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</si>
  <si>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</si>
  <si>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</si>
  <si>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</si>
  <si>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</si>
  <si>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</si>
  <si>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</si>
  <si>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</si>
  <si>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</si>
  <si>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</si>
  <si>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</si>
  <si>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</si>
  <si>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</si>
  <si>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</si>
  <si>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</si>
  <si>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</si>
  <si>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</si>
  <si>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</si>
  <si>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</si>
  <si>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</si>
  <si>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</si>
  <si>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</si>
  <si>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</si>
  <si>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</si>
  <si>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</si>
  <si>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</si>
  <si>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</si>
  <si>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</si>
  <si>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</si>
  <si>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</si>
  <si>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</si>
  <si>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</si>
  <si>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</si>
  <si>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</si>
  <si>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</si>
  <si>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</si>
  <si>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</si>
  <si>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</si>
  <si>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</si>
  <si>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</si>
  <si>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</si>
  <si>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</si>
  <si>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</si>
  <si>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</si>
  <si>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</si>
  <si>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</si>
  <si>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</si>
  <si>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</si>
  <si>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</si>
  <si>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</si>
  <si>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</si>
  <si>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</si>
  <si>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</si>
  <si>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</si>
  <si>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</si>
  <si>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</si>
  <si>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</si>
  <si>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</si>
  <si>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</si>
  <si>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</si>
  <si>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</si>
  <si>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</si>
  <si>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</si>
  <si>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</si>
  <si>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</si>
  <si>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</si>
  <si>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</si>
  <si>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</si>
  <si>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</si>
  <si>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</si>
  <si>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</si>
  <si>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</si>
  <si>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</si>
  <si>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</si>
  <si>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</si>
  <si>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</si>
  <si>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</si>
  <si>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</si>
  <si>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</si>
  <si>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</si>
  <si>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</si>
  <si>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</si>
  <si>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</si>
  <si>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</si>
  <si>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</si>
  <si>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</si>
  <si>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</si>
  <si>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</si>
  <si>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</si>
  <si>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</si>
  <si>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</si>
  <si>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</si>
  <si>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</si>
  <si>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</si>
  <si>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</si>
  <si>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</si>
  <si>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</si>
  <si>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</si>
  <si>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</si>
  <si>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</si>
  <si>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</si>
  <si>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</si>
  <si>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</si>
  <si>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</si>
  <si>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</si>
  <si>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</si>
  <si>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</si>
  <si>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</si>
  <si>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</si>
  <si>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</si>
  <si>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</si>
  <si>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</si>
  <si>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</si>
  <si>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</si>
  <si>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</si>
  <si>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</si>
  <si>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</si>
  <si>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</si>
  <si>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</si>
  <si>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</si>
  <si>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</si>
  <si>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</si>
  <si>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</si>
  <si>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</si>
  <si>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</si>
  <si>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</si>
  <si>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</si>
  <si>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</si>
  <si>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</si>
  <si>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</si>
  <si>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</si>
  <si>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</si>
  <si>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</si>
  <si>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</si>
  <si>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</si>
  <si>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</si>
  <si>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</si>
  <si>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</si>
  <si>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</si>
  <si>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</si>
  <si>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</si>
  <si>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</si>
  <si>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</si>
  <si>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</si>
  <si>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</si>
  <si>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</si>
  <si>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</si>
  <si>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</si>
  <si>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</si>
  <si>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</si>
  <si>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</si>
  <si>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</si>
  <si>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</si>
  <si>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</si>
  <si>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</si>
  <si>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</si>
  <si>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</si>
  <si>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</si>
  <si>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</si>
  <si>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</si>
  <si>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</si>
  <si>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</si>
  <si>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</si>
  <si>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</si>
  <si>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</si>
  <si>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</si>
  <si>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</si>
  <si>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</si>
  <si>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</si>
  <si>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</si>
  <si>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</si>
  <si>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</si>
  <si>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</si>
  <si>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</si>
  <si>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</si>
  <si>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</si>
  <si>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</si>
  <si>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</si>
  <si>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</si>
  <si>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</si>
  <si>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</si>
  <si>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</si>
  <si>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</si>
  <si>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</si>
  <si>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</si>
  <si>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</si>
  <si>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</si>
  <si>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</si>
  <si>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</si>
  <si>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</si>
  <si>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</si>
  <si>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</si>
  <si>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</si>
  <si>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</si>
  <si>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</si>
  <si>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</si>
  <si>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</si>
  <si>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</si>
  <si>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</si>
  <si>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</si>
  <si>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</si>
  <si>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</si>
  <si>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</si>
  <si>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</si>
  <si>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</si>
  <si>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</si>
  <si>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</si>
  <si>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</si>
  <si>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</si>
  <si>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</si>
  <si>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</si>
  <si>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</si>
  <si>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</si>
  <si>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</si>
  <si>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</si>
  <si>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</si>
  <si>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</si>
  <si>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</si>
  <si>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</si>
  <si>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</si>
  <si>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</si>
  <si>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</si>
  <si>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</si>
  <si>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</si>
  <si>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</si>
  <si>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</si>
  <si>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</si>
  <si>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</si>
  <si>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</si>
  <si>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</si>
  <si>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</si>
  <si>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</si>
  <si>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</si>
  <si>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</si>
  <si>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</si>
  <si>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</si>
  <si>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</si>
  <si>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</si>
  <si>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</si>
  <si>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</si>
  <si>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</si>
  <si>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</si>
  <si>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</si>
  <si>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</si>
  <si>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</si>
  <si>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</si>
  <si>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</si>
  <si>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</si>
  <si>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</si>
  <si>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</si>
  <si>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</si>
  <si>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</si>
  <si>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</si>
  <si>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</si>
  <si>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</si>
  <si>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</si>
  <si>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</si>
  <si>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</si>
  <si>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</si>
  <si>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</si>
  <si>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</si>
  <si>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</si>
  <si>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</si>
  <si>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</si>
  <si>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</si>
  <si>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</si>
  <si>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</si>
  <si>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</si>
  <si>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</si>
  <si>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</si>
  <si>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</si>
  <si>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</si>
  <si>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</si>
  <si>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</si>
  <si>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</si>
  <si>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</si>
  <si>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</si>
  <si>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</si>
  <si>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</si>
  <si>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</si>
  <si>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</si>
  <si>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</si>
  <si>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</si>
  <si>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</si>
  <si>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</si>
  <si>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</si>
  <si>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</si>
  <si>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</si>
  <si>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</si>
  <si>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</si>
  <si>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</si>
  <si>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</si>
  <si>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</si>
  <si>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</si>
  <si>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</si>
  <si>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</si>
  <si>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</si>
  <si>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</si>
  <si>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</si>
  <si>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</si>
  <si>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</si>
  <si>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</si>
  <si>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</si>
  <si>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</si>
  <si>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</si>
  <si>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</si>
  <si>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</si>
  <si>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</si>
  <si>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</si>
  <si>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</si>
  <si>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</si>
  <si>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</si>
  <si>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</si>
  <si>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</si>
  <si>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</si>
  <si>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</si>
  <si>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</si>
  <si>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</si>
  <si>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</si>
  <si>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</si>
  <si>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</si>
  <si>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</si>
  <si>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</si>
  <si>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</si>
  <si>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</si>
  <si>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</si>
  <si>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</si>
  <si>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</si>
  <si>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</si>
  <si>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</si>
  <si>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</si>
  <si>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</si>
  <si>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</si>
  <si>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</si>
  <si>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</si>
  <si>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</si>
  <si>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</si>
  <si>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</si>
  <si>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</si>
  <si>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</si>
  <si>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</si>
  <si>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</si>
  <si>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</si>
  <si>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</si>
  <si>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</si>
  <si>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</si>
  <si>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</si>
  <si>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</si>
  <si>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</si>
  <si>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</si>
  <si>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</si>
  <si>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</si>
  <si>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</si>
  <si>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</si>
  <si>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</si>
  <si>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</si>
  <si>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</si>
  <si>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</si>
  <si>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</si>
  <si>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</si>
  <si>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</si>
  <si>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</si>
  <si>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</si>
  <si>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</si>
  <si>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</si>
  <si>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</si>
  <si>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</si>
  <si>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</si>
  <si>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</si>
  <si>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</si>
  <si>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</si>
  <si>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</si>
  <si>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</si>
  <si>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</si>
  <si>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</si>
  <si>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</si>
  <si>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</si>
  <si>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</si>
  <si>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</si>
  <si>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</si>
  <si>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</si>
  <si>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</si>
  <si>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</si>
  <si>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</si>
  <si>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</si>
  <si>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</si>
  <si>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</si>
  <si>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</si>
  <si>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</si>
  <si>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</si>
  <si>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</si>
  <si>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</si>
  <si>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</si>
  <si>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</si>
  <si>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</si>
  <si>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</si>
  <si>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</si>
  <si>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</si>
  <si>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</si>
  <si>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</si>
  <si>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</si>
  <si>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</si>
  <si>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</si>
  <si>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</si>
  <si>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</si>
  <si>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</si>
  <si>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</si>
  <si>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</si>
  <si>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</si>
  <si>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</si>
  <si>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</si>
  <si>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</si>
  <si>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</si>
  <si>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</si>
  <si>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</si>
  <si>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</si>
  <si>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</si>
  <si>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</si>
  <si>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</si>
  <si>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</si>
  <si>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</si>
  <si>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</si>
  <si>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</si>
  <si>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</si>
  <si>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</si>
  <si>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</si>
  <si>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</si>
  <si>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</si>
  <si>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</si>
  <si>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</si>
  <si>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</si>
  <si>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</si>
  <si>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</si>
  <si>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</si>
  <si>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</si>
  <si>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</si>
  <si>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</si>
  <si>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</si>
  <si>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</si>
  <si>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</si>
  <si>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</si>
  <si>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</si>
  <si>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</si>
  <si>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</si>
  <si>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</si>
  <si>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</si>
  <si>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</si>
  <si>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</si>
  <si>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</si>
  <si>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</si>
  <si>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</si>
  <si>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</si>
  <si>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</si>
  <si>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</si>
  <si>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</si>
  <si>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</si>
  <si>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</si>
  <si>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</si>
  <si>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</si>
  <si>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</si>
  <si>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</si>
  <si>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</si>
  <si>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</si>
  <si>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</si>
  <si>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</si>
  <si>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</si>
  <si>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</si>
  <si>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</si>
  <si>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</si>
  <si>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</si>
  <si>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</si>
  <si>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</si>
  <si>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</si>
  <si>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</si>
  <si>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</si>
  <si>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</si>
  <si>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</si>
  <si>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</si>
  <si>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</si>
  <si>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</si>
  <si>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</si>
  <si>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</si>
  <si>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</si>
  <si>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</si>
  <si>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</si>
  <si>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</si>
  <si>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</si>
  <si>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</si>
  <si>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</si>
  <si>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</si>
  <si>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</si>
  <si>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</si>
  <si>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</si>
  <si>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</si>
  <si>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</si>
  <si>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</si>
  <si>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</si>
  <si>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</si>
  <si>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</si>
  <si>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</si>
  <si>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</si>
  <si>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</si>
  <si>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</si>
  <si>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</si>
  <si>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</si>
  <si>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</si>
  <si>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</si>
  <si>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</si>
  <si>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</si>
  <si>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</si>
  <si>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</si>
  <si>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</si>
  <si>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</si>
  <si>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</si>
  <si>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</si>
  <si>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</si>
  <si>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</si>
  <si>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</si>
  <si>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</si>
  <si>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</si>
  <si>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</si>
  <si>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</si>
  <si>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</si>
  <si>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</si>
  <si>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</si>
  <si>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</si>
  <si>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</si>
  <si>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</si>
  <si>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</si>
  <si>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</si>
  <si>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</si>
  <si>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</si>
  <si>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</si>
  <si>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</si>
  <si>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</si>
  <si>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</si>
  <si>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</si>
  <si>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</si>
  <si>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</si>
  <si>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</si>
  <si>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</si>
  <si>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</si>
  <si>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</si>
  <si>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</si>
  <si>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</si>
  <si>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</si>
  <si>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</si>
  <si>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</si>
  <si>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</si>
  <si>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</si>
  <si>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</si>
  <si>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</si>
  <si>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</si>
  <si>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</si>
  <si>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</si>
  <si>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</si>
  <si>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</si>
  <si>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</si>
  <si>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</si>
  <si>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</si>
  <si>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</si>
  <si>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</si>
  <si>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</si>
  <si>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</si>
  <si>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</si>
  <si>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</si>
  <si>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</si>
  <si>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</si>
  <si>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</si>
  <si>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</si>
  <si>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</si>
  <si>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</si>
  <si>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</si>
  <si>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</si>
  <si>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</si>
  <si>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</si>
  <si>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</si>
  <si>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</si>
  <si>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</si>
  <si>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</si>
  <si>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</si>
  <si>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</si>
  <si>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</si>
  <si>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</si>
  <si>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</si>
  <si>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</si>
  <si>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</si>
  <si>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</si>
  <si>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</si>
  <si>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</si>
  <si>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</si>
  <si>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</si>
  <si>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</si>
  <si>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</si>
  <si>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</si>
  <si>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</si>
  <si>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</si>
  <si>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</si>
  <si>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</si>
  <si>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</si>
  <si>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</si>
  <si>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</si>
  <si>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</si>
  <si>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</si>
  <si>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</si>
  <si>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</si>
  <si>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</si>
  <si>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</si>
  <si>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</si>
  <si>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</si>
  <si>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</si>
  <si>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</si>
  <si>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</si>
  <si>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</si>
  <si>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</si>
  <si>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</si>
  <si>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</si>
  <si>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</si>
  <si>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</si>
  <si>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</si>
  <si>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</si>
  <si>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</si>
  <si>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</si>
  <si>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</si>
  <si>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</si>
  <si>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</si>
  <si>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</si>
  <si>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</si>
  <si>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</si>
  <si>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</si>
  <si>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</si>
  <si>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</si>
  <si>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</si>
  <si>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</si>
  <si>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</si>
  <si>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</si>
  <si>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</si>
  <si>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</si>
  <si>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</si>
  <si>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</si>
  <si>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</si>
  <si>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</si>
  <si>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</si>
  <si>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</si>
  <si>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</si>
  <si>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</si>
  <si>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</si>
  <si>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</si>
  <si>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</si>
  <si>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</si>
  <si>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</si>
  <si>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</si>
  <si>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</si>
  <si>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</si>
  <si>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</si>
  <si>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</si>
  <si>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</si>
  <si>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</si>
  <si>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</si>
  <si>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</si>
  <si>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</si>
  <si>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</si>
  <si>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</si>
  <si>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</si>
  <si>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</si>
  <si>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</si>
  <si>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</si>
  <si>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</si>
  <si>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</si>
  <si>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</si>
  <si>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</si>
  <si>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</si>
  <si>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</si>
  <si>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</si>
  <si>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</si>
  <si>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</si>
  <si>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</si>
  <si>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</si>
  <si>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</si>
  <si>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</si>
  <si>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</si>
  <si>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</si>
  <si>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</si>
  <si>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</si>
  <si>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</si>
  <si>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</si>
  <si>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</si>
  <si>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</si>
  <si>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</si>
  <si>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</si>
  <si>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</si>
  <si>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</si>
  <si>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</si>
  <si>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</si>
  <si>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</si>
  <si>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</si>
  <si>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</si>
  <si>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</si>
  <si>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</si>
  <si>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</si>
  <si>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</si>
  <si>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</si>
  <si>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</si>
  <si>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</si>
  <si>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</si>
  <si>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</si>
  <si>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</si>
  <si>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</si>
  <si>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</si>
  <si>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</si>
  <si>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</si>
  <si>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</si>
  <si>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</si>
  <si>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</si>
  <si>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</si>
  <si>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</si>
  <si>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</si>
  <si>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</si>
  <si>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</si>
  <si>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</si>
  <si>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</si>
  <si>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</si>
  <si>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</si>
  <si>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</si>
  <si>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</si>
  <si>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</si>
  <si>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</si>
  <si>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</si>
  <si>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</si>
  <si>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</si>
  <si>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</si>
  <si>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</si>
  <si>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</si>
  <si>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</si>
  <si>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</si>
  <si>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</si>
  <si>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</si>
  <si>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</si>
  <si>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</si>
  <si>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</si>
  <si>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</si>
  <si>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</si>
  <si>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</si>
  <si>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</si>
  <si>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</si>
  <si>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</si>
  <si>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</si>
  <si>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</si>
  <si>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</si>
  <si>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</si>
  <si>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</si>
  <si>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</si>
  <si>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</si>
  <si>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</si>
  <si>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</si>
  <si>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</si>
  <si>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</si>
  <si>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</si>
  <si>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</si>
  <si>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</si>
  <si>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</si>
  <si>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</si>
  <si>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</si>
  <si>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</si>
  <si>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</si>
  <si>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</si>
  <si>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</si>
  <si>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</si>
  <si>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</si>
  <si>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</si>
  <si>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</si>
  <si>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</si>
  <si>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</si>
  <si>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</si>
  <si>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</si>
  <si>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</si>
  <si>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</si>
  <si>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</si>
  <si>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</si>
  <si>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</si>
  <si>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</si>
  <si>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</si>
  <si>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</si>
  <si>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</si>
  <si>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</si>
  <si>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</si>
  <si>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</si>
  <si>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</si>
  <si>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</si>
  <si>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</si>
  <si>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</si>
  <si>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</si>
  <si>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</si>
  <si>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</si>
  <si>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</si>
  <si>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</si>
  <si>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</si>
  <si>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</si>
  <si>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</si>
  <si>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</si>
  <si>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</si>
  <si>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</si>
  <si>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</si>
  <si>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</si>
  <si>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</si>
  <si>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</si>
  <si>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</si>
  <si>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</si>
  <si>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</si>
  <si>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</si>
  <si>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</si>
  <si>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</si>
  <si>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</si>
  <si>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</si>
  <si>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</si>
  <si>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</si>
  <si>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</si>
  <si>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</si>
  <si>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</si>
  <si>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</si>
  <si>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</si>
  <si>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</si>
  <si>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</si>
  <si>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</si>
  <si>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</si>
  <si>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</si>
  <si>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</si>
  <si>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</si>
  <si>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</si>
  <si>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</si>
  <si>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</si>
  <si>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</si>
  <si>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</si>
  <si>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</si>
  <si>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</si>
  <si>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</si>
  <si>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</si>
  <si>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</si>
  <si>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</si>
  <si>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</si>
  <si>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</si>
  <si>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</si>
  <si>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</si>
  <si>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</si>
  <si>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</si>
  <si>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</si>
  <si>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</si>
  <si>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</si>
  <si>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</si>
  <si>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</si>
  <si>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</si>
  <si>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</si>
  <si>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</si>
  <si>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</si>
  <si>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</si>
  <si>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</si>
  <si>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</si>
  <si>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</si>
  <si>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</si>
  <si>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</si>
  <si>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</si>
  <si>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</si>
  <si>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</si>
  <si>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</si>
  <si>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</si>
  <si>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</si>
  <si>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</si>
  <si>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</si>
  <si>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</si>
  <si>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</si>
  <si>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</si>
  <si>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</si>
  <si>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</si>
  <si>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</si>
  <si>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</si>
  <si>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</si>
  <si>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</si>
  <si>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</si>
  <si>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</si>
  <si>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</si>
  <si>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</si>
  <si>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</si>
  <si>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</si>
  <si>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</si>
  <si>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</si>
  <si>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</si>
  <si>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</si>
  <si>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</si>
  <si>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</si>
  <si>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</si>
  <si>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</si>
  <si>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</si>
  <si>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</si>
  <si>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</si>
  <si>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</si>
  <si>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</si>
  <si>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</si>
  <si>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</si>
  <si>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</si>
  <si>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</si>
  <si>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</si>
  <si>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</si>
  <si>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</si>
  <si>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</si>
  <si>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</si>
  <si>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</si>
  <si>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</si>
  <si>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</si>
  <si>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</si>
  <si>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</si>
  <si>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</si>
  <si>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</si>
  <si>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</si>
  <si>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</si>
  <si>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</si>
  <si>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</si>
  <si>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</si>
  <si>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</si>
  <si>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</si>
  <si>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</si>
  <si>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</si>
  <si>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</si>
  <si>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</si>
  <si>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</si>
  <si>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</si>
  <si>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</si>
  <si>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</si>
  <si>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</si>
  <si>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</si>
  <si>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</si>
  <si>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</si>
  <si>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</si>
  <si>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</si>
  <si>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</si>
  <si>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</si>
  <si>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</si>
  <si>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</si>
  <si>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</si>
  <si>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</si>
  <si>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</si>
  <si>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</si>
  <si>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</si>
  <si>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</si>
  <si>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</si>
  <si>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</si>
  <si>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</si>
  <si>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</si>
  <si>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</si>
  <si>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</si>
  <si>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</si>
  <si>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</si>
  <si>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</si>
  <si>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</si>
  <si>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</si>
  <si>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</si>
  <si>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</si>
  <si>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</si>
  <si>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</si>
  <si>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</si>
  <si>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</si>
  <si>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</si>
  <si>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</si>
  <si>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</si>
  <si>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</si>
  <si>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</si>
  <si>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</si>
  <si>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</si>
  <si>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</si>
  <si>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</si>
  <si>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</si>
  <si>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</si>
  <si>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</si>
  <si>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</si>
  <si>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</si>
  <si>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</si>
  <si>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</si>
  <si>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</si>
  <si>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</si>
  <si>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</si>
  <si>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</si>
  <si>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</si>
  <si>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</si>
  <si>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</si>
  <si>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</si>
  <si>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</si>
  <si>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</si>
  <si>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</si>
  <si>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</si>
  <si>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</si>
  <si>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</si>
  <si>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</si>
  <si>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</si>
  <si>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</si>
  <si>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</si>
  <si>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</si>
  <si>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</si>
  <si>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</si>
  <si>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</si>
  <si>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</si>
  <si>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</si>
  <si>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</si>
  <si>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</si>
  <si>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</si>
  <si>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</si>
  <si>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</si>
  <si>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</si>
  <si>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</si>
  <si>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</si>
  <si>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</si>
  <si>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</si>
  <si>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</si>
  <si>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</si>
  <si>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</si>
  <si>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</si>
  <si>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</si>
  <si>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</si>
  <si>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</si>
  <si>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</si>
  <si>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</si>
  <si>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</si>
  <si>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</si>
  <si>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</si>
  <si>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</si>
  <si>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</si>
  <si>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</si>
  <si>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</si>
  <si>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</si>
  <si>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</si>
  <si>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</si>
  <si>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</si>
  <si>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</si>
  <si>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</si>
  <si>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</si>
  <si>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</si>
  <si>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</si>
  <si>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</si>
  <si>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</si>
  <si>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</si>
  <si>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</si>
  <si>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</si>
  <si>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</si>
  <si>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</si>
  <si>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</si>
  <si>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</si>
  <si>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</si>
  <si>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</si>
  <si>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</si>
  <si>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</si>
  <si>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</si>
  <si>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</si>
  <si>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</si>
  <si>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</si>
  <si>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</si>
  <si>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</si>
  <si>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</si>
  <si>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</si>
  <si>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</si>
  <si>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</si>
  <si>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</si>
  <si>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</si>
  <si>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</si>
  <si>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</si>
  <si>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</si>
  <si>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</si>
  <si>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</si>
  <si>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</si>
  <si>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</si>
  <si>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</si>
  <si>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</si>
  <si>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</si>
  <si>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</si>
  <si>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</si>
  <si>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</si>
  <si>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</si>
  <si>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</si>
  <si>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</si>
  <si>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</si>
  <si>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</si>
  <si>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</si>
  <si>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</si>
  <si>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</si>
  <si>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</si>
  <si>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</si>
  <si>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</si>
  <si>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</si>
  <si>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</si>
  <si>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</si>
  <si>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</si>
  <si>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</si>
  <si>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</si>
  <si>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</si>
  <si>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</si>
  <si>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</si>
  <si>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</si>
  <si>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</si>
  <si>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</si>
  <si>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</si>
  <si>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</si>
  <si>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</si>
  <si>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</si>
  <si>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</si>
  <si>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</si>
  <si>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</si>
  <si>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</si>
  <si>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</si>
  <si>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</si>
  <si>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</si>
  <si>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</si>
  <si>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</si>
  <si>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</si>
  <si>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</si>
  <si>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</si>
  <si>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</si>
  <si>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</si>
  <si>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</si>
  <si>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</si>
  <si>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</si>
  <si>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</si>
  <si>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</si>
  <si>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</si>
  <si>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</si>
  <si>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</si>
  <si>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</si>
  <si>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</si>
  <si>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</si>
  <si>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</si>
  <si>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</si>
  <si>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</si>
  <si>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</si>
  <si>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</si>
  <si>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</si>
  <si>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</si>
  <si>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</si>
  <si>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</si>
  <si>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</si>
  <si>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</si>
  <si>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</si>
  <si>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</si>
  <si>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</si>
  <si>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</si>
  <si>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</si>
  <si>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</si>
  <si>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</si>
  <si>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</si>
  <si>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</si>
  <si>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</si>
  <si>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</si>
  <si>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</si>
  <si>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</si>
  <si>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</si>
  <si>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</si>
  <si>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</si>
  <si>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</si>
  <si>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</si>
  <si>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</si>
  <si>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</si>
  <si>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</si>
  <si>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</si>
  <si>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</si>
  <si>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</si>
  <si>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</si>
  <si>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</si>
  <si>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</si>
  <si>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</si>
  <si>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</si>
  <si>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</si>
  <si>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</si>
  <si>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</si>
  <si>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</si>
  <si>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</si>
  <si>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</si>
  <si>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</si>
  <si>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</si>
  <si>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</si>
  <si>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</si>
  <si>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</si>
  <si>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</si>
  <si>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</si>
  <si>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</si>
  <si>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</si>
  <si>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</si>
  <si>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</si>
  <si>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</si>
  <si>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</si>
  <si>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</si>
  <si>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</si>
  <si>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</si>
  <si>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</si>
  <si>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</si>
  <si>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</si>
  <si>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</si>
  <si>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</si>
  <si>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</si>
  <si>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</si>
  <si>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</si>
  <si>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</si>
  <si>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</si>
  <si>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</si>
  <si>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</si>
  <si>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</si>
  <si>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</si>
  <si>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</si>
  <si>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</si>
  <si>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</si>
  <si>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</si>
  <si>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</si>
  <si>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</si>
  <si>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</si>
  <si>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</si>
  <si>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</si>
  <si>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</si>
  <si>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</si>
  <si>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</si>
  <si>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</si>
  <si>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</si>
  <si>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</si>
  <si>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</si>
  <si>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</si>
  <si>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</si>
  <si>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</si>
  <si>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</si>
  <si>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</si>
  <si>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</si>
  <si>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</si>
  <si>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</si>
  <si>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</si>
  <si>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</si>
  <si>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</si>
  <si>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</si>
  <si>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</si>
  <si>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</si>
  <si>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</si>
  <si>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</si>
  <si>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</si>
  <si>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</si>
  <si>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</si>
  <si>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</si>
  <si>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</si>
  <si>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</si>
  <si>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</si>
  <si>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</si>
  <si>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</si>
  <si>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</si>
  <si>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</si>
  <si>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</si>
  <si>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</si>
  <si>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</si>
  <si>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</si>
  <si>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</si>
  <si>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</si>
  <si>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</si>
  <si>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</si>
  <si>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</si>
  <si>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</si>
  <si>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</si>
  <si>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</si>
  <si>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</si>
  <si>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</si>
  <si>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</si>
  <si>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</si>
  <si>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</si>
  <si>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</si>
  <si>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</si>
  <si>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</si>
  <si>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</si>
  <si>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</si>
  <si>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</si>
  <si>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</si>
  <si>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</si>
  <si>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</si>
  <si>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</si>
  <si>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</si>
  <si>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</si>
  <si>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</si>
  <si>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</si>
  <si>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</si>
  <si>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</si>
  <si>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</si>
  <si>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</si>
  <si>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</si>
  <si>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</si>
  <si>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</si>
  <si>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</si>
  <si>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</si>
  <si>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</si>
  <si>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</si>
  <si>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</si>
  <si>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</si>
  <si>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</si>
  <si>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</si>
  <si>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</si>
  <si>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</si>
  <si>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</si>
  <si>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</si>
  <si>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</si>
  <si>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</si>
  <si>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</si>
  <si>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</si>
  <si>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</si>
  <si>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</si>
  <si>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</si>
  <si>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</si>
  <si>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</si>
  <si>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</si>
  <si>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</si>
  <si>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</si>
  <si>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</si>
  <si>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</si>
  <si>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</si>
  <si>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</si>
  <si>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</si>
  <si>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</si>
  <si>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</si>
  <si>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</si>
  <si>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</si>
  <si>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</si>
  <si>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</si>
  <si>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</si>
  <si>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</si>
  <si>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</si>
  <si>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</si>
  <si>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</si>
  <si>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</si>
  <si>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</si>
  <si>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</si>
  <si>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</si>
  <si>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</si>
  <si>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</si>
  <si>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</si>
  <si>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</si>
  <si>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</si>
  <si>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</si>
  <si>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</si>
  <si>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</si>
  <si>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</si>
  <si>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</si>
  <si>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</si>
  <si>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</si>
  <si>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</si>
  <si>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</si>
  <si>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</si>
  <si>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</si>
  <si>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</si>
  <si>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</si>
  <si>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</si>
  <si>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</si>
  <si>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</si>
  <si>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</si>
  <si>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</si>
  <si>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</si>
  <si>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</si>
  <si>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</si>
  <si>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</si>
  <si>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</si>
  <si>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</si>
  <si>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</si>
  <si>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</si>
  <si>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</si>
  <si>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</si>
  <si>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</si>
  <si>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</si>
  <si>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</si>
  <si>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</si>
  <si>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</si>
  <si>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</si>
  <si>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</si>
  <si>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</si>
  <si>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</si>
  <si>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</si>
  <si>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</si>
  <si>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</si>
  <si>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</si>
  <si>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</si>
  <si>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</si>
  <si>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</si>
  <si>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</si>
  <si>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</si>
  <si>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</si>
  <si>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</si>
  <si>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</si>
  <si>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</si>
  <si>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</si>
  <si>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</si>
  <si>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</si>
  <si>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</si>
  <si>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</si>
  <si>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</si>
  <si>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</si>
  <si>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</si>
  <si>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</si>
  <si>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</si>
  <si>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</si>
  <si>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</si>
  <si>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</si>
  <si>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</si>
  <si>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</si>
  <si>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</si>
  <si>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</si>
  <si>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</si>
  <si>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</si>
  <si>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</si>
  <si>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</si>
  <si>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</si>
  <si>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</si>
  <si>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</si>
  <si>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</si>
  <si>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</si>
  <si>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</si>
  <si>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</si>
  <si>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</si>
  <si>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</si>
  <si>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</si>
  <si>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</si>
  <si>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</si>
  <si>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</si>
  <si>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</si>
  <si>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</si>
  <si>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</si>
  <si>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</si>
  <si>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</si>
  <si>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</si>
  <si>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</si>
  <si>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</si>
  <si>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</si>
  <si>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</si>
  <si>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</si>
  <si>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</si>
  <si>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</si>
  <si>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</si>
  <si>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</si>
  <si>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</si>
  <si>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</si>
  <si>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</si>
  <si>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</si>
  <si>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</si>
  <si>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</si>
  <si>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</si>
  <si>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</si>
  <si>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</si>
  <si>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</si>
  <si>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</si>
  <si>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</si>
  <si>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</si>
  <si>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</si>
  <si>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</si>
  <si>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</si>
  <si>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</si>
  <si>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</si>
  <si>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</si>
  <si>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</si>
  <si>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</si>
  <si>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</si>
  <si>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</si>
  <si>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</si>
  <si>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</si>
  <si>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</si>
  <si>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</si>
  <si>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</si>
  <si>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</si>
  <si>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</si>
  <si>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</si>
  <si>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</si>
  <si>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</si>
  <si>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</si>
  <si>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</si>
  <si>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</si>
  <si>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</si>
  <si>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</si>
  <si>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</si>
  <si>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</si>
  <si>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</si>
  <si>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</si>
  <si>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</si>
  <si>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</si>
  <si>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</si>
  <si>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</si>
  <si>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</si>
  <si>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</si>
  <si>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</si>
  <si>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</si>
  <si>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</si>
  <si>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</si>
  <si>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</si>
  <si>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</si>
  <si>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</si>
  <si>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</si>
  <si>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</si>
  <si>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</si>
  <si>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</si>
  <si>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</si>
  <si>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</si>
  <si>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</si>
  <si>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</si>
  <si>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</si>
  <si>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</si>
  <si>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</si>
  <si>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</si>
  <si>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</si>
  <si>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</si>
  <si>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</si>
  <si>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</si>
  <si>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</si>
  <si>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</si>
  <si>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</si>
  <si>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</si>
  <si>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</si>
  <si>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</si>
  <si>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</si>
  <si>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</si>
  <si>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</si>
  <si>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</si>
  <si>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</si>
  <si>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</si>
  <si>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</si>
  <si>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</si>
  <si>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</si>
  <si>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</si>
  <si>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</si>
  <si>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</si>
  <si>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</si>
  <si>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</si>
  <si>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</si>
  <si>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</si>
  <si>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</si>
  <si>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</si>
  <si>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</si>
  <si>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</si>
  <si>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</si>
  <si>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</si>
  <si>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</si>
  <si>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</si>
  <si>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</si>
  <si>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</si>
  <si>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</si>
  <si>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</si>
  <si>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</si>
  <si>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</si>
  <si>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</si>
  <si>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</si>
  <si>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</si>
  <si>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</si>
  <si>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</si>
  <si>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</si>
  <si>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</si>
  <si>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</si>
  <si>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</si>
  <si>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</si>
  <si>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</si>
  <si>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</si>
  <si>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</si>
  <si>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</si>
  <si>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</si>
  <si>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</si>
  <si>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</si>
  <si>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</si>
  <si>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</si>
  <si>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</si>
  <si>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</si>
  <si>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</si>
  <si>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</si>
  <si>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</si>
  <si>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</si>
  <si>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</si>
  <si>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</si>
  <si>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</si>
  <si>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</si>
  <si>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</si>
  <si>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</si>
  <si>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</si>
  <si>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</si>
  <si>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</si>
  <si>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</si>
  <si>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</si>
  <si>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</si>
  <si>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</si>
  <si>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</si>
  <si>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</si>
  <si>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</si>
  <si>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</si>
  <si>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</si>
  <si>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</si>
  <si>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</si>
  <si>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</si>
  <si>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</si>
  <si>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</si>
  <si>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</si>
  <si>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</si>
  <si>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</si>
  <si>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</si>
  <si>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</si>
  <si>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</si>
  <si>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</si>
  <si>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</si>
  <si>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</si>
  <si>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</si>
  <si>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</si>
  <si>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</si>
  <si>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</si>
  <si>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</si>
  <si>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</si>
  <si>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</si>
  <si>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</si>
  <si>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</si>
  <si>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</si>
  <si>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</si>
  <si>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</si>
  <si>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</si>
  <si>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</si>
  <si>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</si>
  <si>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</si>
  <si>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</si>
  <si>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</si>
  <si>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</si>
  <si>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</si>
  <si>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</si>
  <si>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</si>
  <si>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</si>
  <si>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</si>
  <si>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</si>
  <si>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</si>
  <si>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</si>
  <si>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</si>
  <si>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</si>
  <si>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</si>
  <si>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</si>
  <si>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</si>
  <si>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</si>
  <si>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</si>
  <si>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</si>
  <si>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</si>
  <si>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</si>
  <si>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</si>
  <si>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</si>
  <si>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</si>
  <si>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</si>
  <si>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</si>
  <si>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</si>
  <si>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</si>
  <si>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</si>
  <si>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</si>
  <si>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</si>
  <si>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</si>
  <si>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</si>
  <si>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</si>
  <si>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</si>
  <si>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</si>
  <si>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</si>
  <si>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</si>
  <si>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</si>
  <si>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</si>
  <si>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</si>
  <si>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</si>
  <si>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</si>
  <si>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</si>
  <si>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</si>
  <si>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</si>
  <si>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</si>
  <si>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</si>
  <si>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</si>
  <si>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</si>
  <si>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</si>
  <si>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</si>
  <si>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</si>
  <si>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</si>
  <si>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</si>
  <si>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</si>
  <si>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</si>
  <si>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</si>
  <si>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</si>
  <si>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</si>
  <si>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</si>
  <si>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</si>
  <si>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</si>
  <si>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</si>
  <si>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</si>
  <si>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</si>
  <si>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</si>
  <si>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</si>
  <si>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</si>
  <si>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</si>
  <si>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</si>
  <si>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</si>
  <si>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</si>
  <si>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</si>
  <si>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</si>
  <si>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</si>
  <si>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</si>
  <si>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</si>
  <si>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</si>
  <si>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</si>
  <si>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</si>
  <si>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</si>
  <si>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</si>
  <si>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</si>
  <si>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</si>
  <si>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</si>
  <si>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</si>
  <si>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</si>
  <si>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</si>
  <si>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</si>
  <si>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</si>
  <si>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</si>
  <si>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</si>
  <si>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</si>
  <si>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</si>
  <si>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</si>
  <si>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</si>
  <si>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</si>
  <si>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</si>
  <si>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</si>
  <si>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</si>
  <si>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</si>
  <si>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</si>
  <si>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</si>
  <si>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</si>
  <si>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</si>
  <si>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</si>
  <si>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</si>
  <si>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</si>
  <si>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</si>
  <si>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</si>
  <si>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</si>
  <si>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</si>
  <si>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</si>
  <si>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</si>
  <si>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</si>
  <si>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</si>
  <si>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</si>
  <si>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</si>
  <si>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</si>
  <si>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</si>
  <si>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</si>
  <si>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</si>
  <si>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</si>
  <si>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</si>
  <si>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</si>
  <si>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</si>
  <si>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</si>
  <si>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</si>
  <si>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</si>
  <si>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</si>
  <si>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</si>
  <si>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</si>
  <si>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</si>
  <si>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</si>
  <si>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</si>
  <si>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</si>
  <si>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</si>
  <si>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</si>
  <si>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</si>
  <si>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</si>
  <si>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</si>
  <si>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</si>
  <si>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</si>
  <si>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</si>
  <si>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</si>
  <si>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</si>
  <si>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</si>
  <si>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</si>
  <si>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</si>
  <si>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</si>
  <si>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</si>
  <si>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</si>
  <si>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</si>
  <si>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</si>
  <si>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</si>
  <si>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</si>
  <si>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</si>
  <si>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</si>
  <si>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</si>
  <si>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</si>
  <si>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</si>
  <si>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</si>
  <si>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</si>
  <si>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</si>
  <si>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</si>
  <si>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</si>
  <si>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</si>
  <si>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</si>
  <si>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</si>
  <si>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</si>
  <si>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</si>
  <si>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</si>
  <si>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</si>
  <si>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</si>
  <si>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</si>
  <si>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</si>
  <si>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</si>
  <si>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</si>
  <si>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</si>
  <si>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</si>
  <si>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</si>
  <si>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</si>
  <si>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</si>
  <si>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</si>
  <si>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</si>
  <si>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</si>
  <si>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</si>
  <si>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</si>
  <si>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</si>
  <si>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</si>
  <si>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</si>
  <si>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</si>
  <si>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</si>
  <si>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</si>
  <si>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</si>
  <si>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</si>
  <si>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</si>
  <si>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</si>
  <si>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</si>
  <si>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</si>
  <si>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</si>
  <si>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</si>
  <si>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</si>
  <si>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</si>
  <si>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</si>
  <si>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</si>
  <si>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</si>
  <si>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</si>
  <si>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</si>
  <si>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</si>
  <si>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</si>
  <si>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</si>
  <si>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</si>
  <si>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</si>
  <si>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</si>
  <si>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</si>
  <si>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</si>
  <si>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</si>
  <si>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</si>
  <si>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</si>
  <si>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</si>
  <si>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</si>
  <si>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</si>
  <si>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</si>
  <si>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</si>
  <si>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</si>
  <si>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</si>
  <si>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</si>
  <si>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</si>
  <si>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</si>
  <si>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</si>
  <si>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</si>
  <si>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</si>
  <si>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</si>
  <si>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</si>
  <si>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</si>
  <si>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</si>
  <si>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</si>
  <si>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</si>
  <si>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</si>
  <si>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</si>
  <si>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</si>
  <si>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</si>
  <si>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</si>
  <si>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</si>
  <si>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</si>
  <si>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</si>
  <si>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</si>
  <si>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</si>
  <si>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</si>
  <si>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</si>
  <si>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</si>
  <si>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</si>
  <si>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</si>
  <si>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</si>
  <si>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</si>
  <si>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</si>
  <si>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</si>
  <si>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</si>
  <si>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</si>
  <si>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</si>
  <si>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</si>
  <si>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</si>
  <si>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</si>
  <si>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</si>
  <si>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</si>
  <si>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</si>
  <si>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</si>
  <si>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</si>
  <si>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</si>
  <si>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</si>
  <si>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</si>
  <si>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</si>
  <si>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</si>
  <si>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</si>
  <si>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</si>
  <si>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</si>
  <si>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</si>
  <si>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</si>
  <si>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</si>
  <si>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</si>
  <si>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</si>
  <si>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</si>
  <si>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</si>
  <si>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</si>
  <si>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</si>
  <si>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</si>
  <si>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</si>
  <si>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</si>
  <si>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</si>
  <si>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</si>
  <si>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</si>
  <si>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</si>
  <si>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</si>
  <si>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</si>
  <si>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</si>
  <si>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</si>
  <si>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</si>
  <si>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</si>
  <si>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</si>
  <si>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</si>
  <si>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</si>
  <si>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</si>
  <si>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</si>
  <si>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</si>
  <si>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</si>
  <si>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</si>
  <si>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</si>
  <si>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</si>
  <si>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</si>
  <si>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</si>
  <si>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</si>
  <si>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</si>
  <si>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</si>
  <si>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</si>
  <si>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</si>
  <si>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</si>
  <si>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</si>
  <si>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</si>
  <si>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</si>
  <si>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</si>
  <si>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</si>
  <si>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</si>
  <si>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</si>
  <si>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</si>
  <si>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</si>
  <si>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</si>
  <si>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</si>
  <si>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</si>
  <si>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</si>
  <si>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</si>
  <si>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</si>
  <si>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</si>
  <si>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</si>
  <si>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</si>
  <si>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</si>
  <si>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</si>
  <si>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</si>
  <si>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</si>
  <si>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</si>
  <si>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</si>
  <si>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</si>
  <si>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</si>
  <si>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</si>
  <si>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</si>
  <si>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</si>
  <si>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</si>
  <si>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</si>
  <si>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</si>
  <si>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</si>
  <si>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</si>
  <si>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</si>
  <si>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</si>
  <si>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</si>
  <si>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</si>
  <si>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</si>
  <si>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</si>
  <si>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</si>
  <si>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</si>
  <si>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</si>
  <si>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</si>
  <si>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</si>
  <si>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</si>
  <si>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</si>
  <si>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</si>
  <si>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</si>
  <si>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</si>
  <si>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</si>
  <si>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</si>
  <si>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</si>
  <si>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</si>
  <si>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</si>
  <si>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</si>
  <si>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</si>
  <si>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</si>
  <si>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</si>
  <si>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</si>
  <si>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</si>
  <si>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</si>
  <si>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</si>
  <si>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</si>
  <si>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</si>
  <si>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</si>
  <si>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</si>
  <si>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</si>
  <si>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</si>
  <si>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</si>
  <si>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</si>
  <si>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</si>
  <si>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</si>
  <si>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</si>
  <si>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</si>
  <si>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</si>
  <si>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</si>
  <si>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</si>
  <si>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</si>
  <si>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</si>
  <si>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</si>
  <si>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</si>
  <si>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</si>
  <si>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</si>
  <si>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</si>
  <si>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</si>
  <si>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</si>
  <si>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</si>
  <si>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</si>
  <si>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</si>
  <si>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</si>
  <si>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</si>
  <si>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</si>
  <si>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</si>
  <si>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</si>
  <si>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</si>
  <si>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</si>
  <si>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</si>
  <si>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</si>
  <si>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</si>
  <si>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</si>
  <si>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</si>
  <si>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</si>
  <si>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</si>
  <si>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</si>
  <si>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</si>
  <si>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</si>
  <si>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</si>
  <si>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</si>
  <si>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</si>
  <si>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</si>
  <si>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</si>
  <si>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</si>
  <si>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</si>
  <si>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</si>
  <si>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</si>
  <si>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</si>
  <si>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</si>
  <si>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</si>
  <si>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</si>
  <si>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</si>
  <si>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</si>
  <si>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</si>
  <si>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</si>
  <si>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</si>
  <si>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</si>
  <si>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</si>
  <si>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</si>
  <si>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</si>
  <si>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</si>
  <si>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</si>
  <si>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</si>
  <si>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</si>
  <si>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</si>
  <si>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</si>
  <si>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</si>
  <si>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</si>
  <si>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</si>
  <si>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</si>
  <si>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</si>
  <si>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</si>
  <si>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</si>
  <si>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</si>
  <si>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</si>
  <si>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</si>
  <si>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</si>
  <si>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</si>
  <si>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</si>
  <si>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</si>
  <si>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</si>
  <si>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</si>
  <si>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</si>
  <si>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</si>
  <si>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</si>
  <si>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</si>
  <si>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</si>
  <si>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</si>
  <si>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</si>
  <si>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</si>
  <si>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</si>
  <si>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</si>
  <si>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</si>
  <si>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</si>
  <si>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</si>
  <si>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</si>
  <si>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</si>
  <si>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</si>
  <si>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</si>
  <si>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</si>
  <si>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</si>
  <si>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</si>
  <si>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</si>
  <si>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</si>
  <si>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</si>
  <si>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</si>
  <si>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</si>
  <si>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</si>
  <si>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</si>
  <si>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</si>
  <si>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</si>
  <si>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</si>
  <si>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</si>
  <si>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</si>
  <si>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</si>
  <si>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</si>
  <si>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</si>
  <si>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</si>
  <si>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</si>
  <si>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</si>
  <si>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</si>
  <si>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</si>
  <si>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</si>
  <si>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</si>
  <si>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</si>
  <si>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</si>
  <si>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</si>
  <si>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</si>
  <si>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</si>
  <si>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</si>
  <si>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</si>
  <si>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</si>
  <si>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</si>
  <si>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</si>
  <si>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</si>
  <si>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</si>
  <si>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</si>
  <si>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</si>
  <si>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</si>
  <si>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</si>
  <si>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</si>
  <si>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</si>
  <si>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</si>
  <si>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</si>
  <si>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</si>
  <si>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</si>
  <si>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</si>
  <si>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</si>
  <si>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</si>
  <si>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</si>
  <si>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</si>
  <si>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</si>
  <si>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</si>
  <si>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</si>
  <si>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</si>
  <si>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</si>
  <si>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</si>
  <si>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</si>
  <si>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</si>
  <si>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</si>
  <si>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</si>
  <si>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</si>
  <si>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</si>
  <si>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</si>
  <si>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</si>
  <si>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</si>
  <si>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</si>
  <si>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</si>
  <si>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</si>
  <si>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</si>
  <si>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</si>
  <si>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</si>
  <si>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</si>
  <si>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</si>
  <si>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</si>
  <si>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</si>
  <si>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</si>
  <si>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</si>
  <si>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</si>
  <si>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</si>
  <si>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</si>
  <si>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</si>
  <si>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</si>
  <si>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</si>
  <si>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</si>
  <si>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</si>
  <si>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</si>
  <si>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</si>
  <si>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</si>
  <si>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</si>
  <si>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</si>
  <si>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</si>
  <si>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</si>
  <si>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</si>
  <si>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</si>
  <si>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</si>
  <si>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</si>
  <si>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</si>
  <si>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</si>
  <si>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</si>
  <si>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</si>
  <si>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</si>
  <si>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</si>
  <si>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</si>
  <si>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</si>
  <si>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</si>
  <si>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</si>
  <si>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</si>
  <si>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</si>
  <si>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</si>
  <si>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</si>
  <si>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</si>
  <si>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</si>
  <si>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</si>
  <si>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</si>
  <si>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</si>
  <si>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</si>
  <si>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</si>
  <si>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</si>
  <si>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</si>
  <si>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</si>
  <si>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</si>
  <si>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</si>
  <si>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</si>
  <si>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</si>
  <si>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</si>
  <si>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</si>
  <si>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</si>
  <si>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</si>
  <si>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</si>
  <si>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</si>
  <si>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</si>
  <si>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</si>
  <si>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</si>
  <si>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</si>
  <si>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</si>
  <si>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</si>
  <si>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</si>
  <si>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</si>
  <si>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</si>
  <si>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</si>
  <si>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</si>
  <si>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</si>
  <si>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</si>
  <si>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</si>
  <si>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</si>
  <si>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</si>
  <si>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</si>
  <si>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</si>
  <si>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</si>
  <si>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</si>
  <si>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</si>
  <si>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</si>
  <si>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</si>
  <si>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</si>
  <si>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</si>
  <si>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</si>
  <si>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</si>
  <si>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</si>
  <si>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</si>
  <si>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</si>
  <si>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</si>
  <si>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</si>
  <si>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</si>
  <si>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</si>
  <si>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</si>
  <si>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</si>
  <si>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</si>
  <si>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</si>
  <si>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</si>
  <si>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</si>
  <si>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</si>
  <si>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</si>
  <si>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</si>
  <si>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</si>
  <si>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</si>
  <si>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</si>
  <si>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</si>
  <si>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</si>
  <si>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</si>
  <si>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</si>
  <si>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</si>
  <si>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</si>
  <si>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</si>
  <si>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</si>
  <si>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</si>
  <si>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</si>
  <si>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</si>
  <si>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</si>
  <si>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</si>
  <si>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</si>
  <si>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</si>
  <si>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</si>
  <si>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</si>
  <si>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</si>
  <si>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</si>
  <si>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</si>
  <si>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</si>
  <si>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</si>
  <si>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</si>
  <si>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</si>
  <si>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</si>
  <si>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</si>
  <si>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</si>
  <si>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</si>
  <si>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</si>
  <si>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</si>
  <si>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</si>
  <si>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</si>
  <si>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</si>
  <si>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</si>
  <si>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</si>
  <si>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</si>
  <si>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</si>
  <si>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</si>
  <si>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</si>
  <si>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</si>
  <si>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</si>
  <si>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</si>
  <si>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</si>
  <si>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</si>
  <si>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</si>
  <si>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</si>
  <si>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</si>
  <si>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</si>
  <si>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</si>
  <si>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</si>
  <si>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</si>
  <si>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</si>
  <si>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</si>
  <si>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</si>
  <si>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</si>
  <si>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</si>
  <si>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</si>
  <si>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</si>
  <si>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</si>
  <si>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</si>
  <si>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</si>
  <si>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</si>
  <si>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</si>
  <si>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</si>
  <si>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</si>
  <si>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</si>
  <si>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</si>
  <si>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</si>
  <si>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</si>
  <si>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</si>
  <si>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</si>
  <si>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</si>
  <si>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</si>
  <si>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</si>
  <si>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</si>
  <si>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</si>
  <si>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</si>
  <si>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</si>
  <si>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</si>
  <si>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</si>
  <si>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</si>
  <si>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</si>
  <si>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</si>
  <si>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</si>
  <si>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</si>
  <si>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</si>
  <si>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</si>
  <si>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</si>
  <si>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</si>
  <si>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</si>
  <si>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</si>
  <si>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</si>
  <si>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</si>
  <si>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</si>
  <si>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</si>
  <si>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</si>
  <si>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</si>
  <si>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</si>
  <si>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</si>
  <si>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</si>
  <si>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</si>
  <si>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</si>
  <si>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</si>
  <si>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</si>
  <si>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</si>
  <si>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</si>
  <si>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</si>
  <si>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</si>
  <si>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</si>
  <si>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</si>
  <si>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</si>
  <si>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</si>
  <si>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</si>
  <si>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</si>
  <si>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</si>
  <si>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</si>
  <si>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</si>
  <si>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</si>
  <si>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</si>
  <si>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</si>
  <si>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</si>
  <si>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</si>
  <si>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</si>
  <si>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</si>
  <si>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</si>
  <si>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</si>
  <si>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</si>
  <si>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</si>
  <si>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</si>
  <si>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</si>
  <si>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</si>
  <si>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</si>
  <si>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</si>
  <si>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</si>
  <si>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</si>
  <si>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</si>
  <si>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</si>
  <si>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</si>
  <si>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</si>
  <si>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</si>
  <si>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</si>
  <si>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</si>
  <si>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</si>
  <si>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</si>
  <si>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</si>
  <si>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</si>
  <si>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</si>
  <si>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</si>
  <si>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</si>
  <si>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</si>
  <si>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</si>
  <si>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</si>
  <si>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</si>
  <si>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</si>
  <si>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</si>
  <si>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</si>
  <si>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</si>
  <si>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</si>
  <si>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</si>
  <si>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</si>
  <si>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</si>
  <si>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</si>
  <si>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</si>
  <si>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</si>
  <si>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</si>
  <si>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</si>
  <si>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</si>
  <si>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</si>
  <si>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</si>
  <si>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</si>
  <si>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</si>
  <si>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</si>
  <si>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</si>
  <si>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</si>
  <si>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</si>
  <si>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</si>
  <si>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</si>
  <si>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</si>
  <si>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</si>
  <si>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</si>
  <si>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</si>
  <si>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</si>
  <si>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</si>
  <si>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</si>
  <si>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</si>
  <si>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</si>
  <si>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</si>
  <si>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</si>
  <si>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</si>
  <si>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</si>
  <si>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</si>
  <si>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</si>
  <si>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</si>
  <si>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</si>
  <si>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</si>
  <si>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</si>
  <si>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</si>
  <si>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</si>
  <si>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</si>
  <si>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</si>
  <si>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</si>
  <si>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</si>
  <si>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</si>
  <si>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</si>
  <si>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</si>
  <si>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</si>
  <si>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</si>
  <si>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</si>
  <si>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</si>
  <si>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</si>
  <si>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</si>
  <si>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</si>
  <si>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</si>
  <si>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</si>
  <si>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</si>
  <si>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</si>
  <si>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</si>
  <si>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</si>
  <si>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</si>
  <si>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</si>
  <si>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</si>
  <si>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</si>
  <si>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</si>
  <si>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</si>
  <si>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</si>
  <si>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</si>
  <si>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</si>
  <si>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</si>
  <si>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</si>
  <si>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</si>
  <si>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</si>
  <si>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</si>
  <si>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</si>
  <si>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</si>
  <si>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</si>
  <si>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</si>
  <si>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</si>
  <si>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</si>
  <si>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</si>
  <si>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</si>
  <si>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</si>
  <si>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</si>
  <si>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</si>
  <si>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</si>
  <si>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</si>
  <si>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</si>
  <si>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</si>
  <si>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</si>
  <si>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</si>
  <si>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</si>
  <si>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</si>
  <si>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</si>
  <si>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</si>
  <si>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</si>
  <si>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</si>
  <si>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</si>
  <si>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</si>
  <si>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</si>
  <si>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</si>
  <si>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</si>
  <si>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</si>
  <si>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</si>
  <si>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</si>
  <si>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</si>
  <si>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</si>
  <si>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</si>
  <si>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</si>
  <si>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</si>
  <si>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</si>
  <si>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</si>
  <si>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</si>
  <si>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</si>
  <si>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</si>
  <si>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</si>
  <si>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</si>
  <si>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</si>
  <si>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</si>
  <si>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</si>
  <si>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</si>
  <si>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</si>
  <si>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</si>
  <si>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</si>
  <si>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</si>
  <si>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</si>
  <si>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</si>
  <si>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</si>
  <si>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</si>
  <si>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</si>
  <si>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</si>
  <si>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</si>
  <si>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</si>
  <si>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</si>
  <si>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</si>
  <si>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</si>
  <si>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</si>
  <si>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</si>
  <si>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</si>
  <si>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</si>
  <si>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</si>
  <si>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</si>
  <si>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</si>
  <si>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</si>
  <si>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</si>
  <si>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</si>
  <si>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</si>
  <si>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</si>
  <si>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</si>
  <si>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</si>
  <si>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</si>
  <si>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</si>
  <si>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</si>
  <si>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</si>
  <si>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</si>
  <si>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</si>
  <si>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</si>
  <si>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</si>
  <si>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</si>
  <si>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</si>
  <si>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</si>
  <si>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</si>
  <si>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</si>
  <si>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</si>
  <si>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</si>
  <si>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</si>
  <si>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</si>
  <si>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</si>
  <si>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</si>
  <si>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</si>
  <si>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</si>
  <si>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</si>
  <si>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</si>
  <si>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</si>
  <si>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</si>
  <si>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</si>
  <si>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</si>
  <si>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</si>
  <si>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</si>
  <si>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</si>
  <si>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</si>
  <si>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</si>
  <si>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</si>
  <si>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</si>
  <si>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</si>
  <si>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</si>
  <si>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</si>
  <si>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</si>
  <si>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</si>
  <si>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</si>
  <si>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</si>
  <si>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</si>
  <si>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</si>
  <si>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</si>
  <si>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</si>
  <si>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</si>
  <si>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</si>
  <si>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</si>
  <si>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</si>
  <si>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</si>
  <si>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</si>
  <si>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</si>
  <si>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</si>
  <si>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</si>
  <si>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</si>
  <si>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</si>
  <si>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</si>
  <si>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</si>
  <si>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</si>
  <si>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</si>
  <si>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</si>
  <si>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</si>
  <si>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</si>
  <si>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</si>
  <si>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</si>
  <si>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</si>
  <si>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</si>
  <si>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</si>
  <si>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</si>
  <si>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</si>
  <si>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</si>
  <si>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</si>
  <si>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</si>
  <si>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</si>
  <si>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</si>
  <si>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</si>
  <si>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</si>
  <si>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</si>
  <si>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</si>
  <si>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</si>
  <si>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</si>
  <si>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</si>
  <si>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</si>
  <si>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</si>
  <si>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</si>
  <si>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</si>
  <si>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</si>
  <si>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</si>
  <si>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</si>
  <si>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</si>
  <si>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</si>
  <si>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</si>
  <si>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</si>
  <si>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</si>
  <si>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</si>
  <si>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</si>
  <si>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</si>
  <si>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</si>
  <si>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</si>
  <si>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</si>
  <si>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</si>
  <si>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</si>
  <si>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</si>
  <si>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</si>
  <si>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</si>
  <si>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</si>
  <si>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</si>
  <si>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</si>
  <si>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</si>
  <si>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</si>
  <si>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</si>
  <si>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</si>
  <si>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</si>
  <si>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</si>
  <si>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</si>
  <si>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</si>
  <si>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</si>
  <si>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</si>
  <si>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</si>
  <si>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</si>
  <si>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</si>
  <si>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</si>
  <si>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</si>
  <si>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</si>
  <si>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</si>
  <si>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</si>
  <si>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</si>
  <si>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</si>
  <si>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</si>
  <si>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</si>
  <si>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</si>
  <si>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</si>
  <si>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</si>
  <si>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</si>
  <si>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</si>
  <si>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</si>
  <si>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</si>
  <si>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</si>
  <si>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</si>
  <si>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</si>
  <si>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</si>
  <si>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</si>
  <si>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</si>
  <si>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</si>
  <si>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</si>
  <si>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</si>
  <si>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</si>
  <si>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</si>
  <si>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</si>
  <si>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</si>
  <si>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</si>
  <si>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</si>
  <si>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</si>
  <si>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</si>
  <si>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</si>
  <si>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</si>
  <si>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</si>
  <si>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</si>
  <si>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</si>
  <si>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</si>
  <si>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</si>
  <si>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</si>
  <si>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</si>
  <si>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</si>
  <si>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</si>
  <si>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</si>
  <si>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</si>
  <si>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</si>
  <si>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</si>
  <si>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</si>
  <si>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</si>
  <si>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</si>
  <si>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</si>
  <si>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</si>
  <si>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</si>
  <si>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</si>
  <si>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</si>
  <si>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</si>
  <si>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</si>
  <si>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</si>
  <si>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</si>
  <si>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</si>
  <si>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</si>
  <si>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</si>
  <si>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</si>
  <si>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</si>
  <si>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</si>
  <si>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</si>
  <si>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</si>
  <si>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</si>
  <si>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</si>
  <si>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</si>
  <si>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</si>
  <si>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</si>
  <si>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</si>
  <si>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</si>
  <si>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</si>
  <si>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</si>
  <si>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</si>
  <si>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</si>
  <si>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</si>
  <si>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</si>
  <si>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</si>
  <si>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</si>
  <si>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</si>
  <si>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</si>
  <si>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</si>
  <si>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</si>
  <si>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</si>
  <si>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</si>
  <si>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</si>
  <si>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</si>
  <si>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</si>
  <si>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</si>
  <si>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</si>
  <si>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</si>
  <si>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</si>
  <si>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</si>
  <si>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</si>
  <si>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</si>
  <si>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</si>
  <si>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</si>
  <si>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</si>
  <si>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</si>
  <si>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</si>
  <si>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</si>
  <si>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</si>
  <si>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</si>
  <si>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</si>
  <si>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</si>
  <si>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</si>
  <si>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</si>
  <si>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</si>
  <si>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</si>
  <si>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</si>
  <si>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</si>
  <si>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</si>
  <si>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</si>
  <si>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</si>
  <si>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</si>
  <si>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</si>
  <si>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</si>
  <si>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</si>
  <si>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</si>
  <si>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</si>
  <si>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</si>
  <si>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</si>
  <si>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</si>
  <si>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</si>
  <si>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</si>
  <si>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</si>
  <si>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</si>
  <si>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</si>
  <si>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</si>
  <si>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</si>
  <si>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</si>
  <si>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</si>
  <si>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</si>
  <si>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</si>
  <si>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</si>
  <si>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</si>
  <si>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</si>
  <si>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</si>
  <si>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</si>
  <si>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</si>
  <si>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</si>
  <si>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</si>
  <si>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</si>
  <si>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</si>
  <si>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</si>
  <si>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</si>
  <si>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</si>
  <si>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</si>
  <si>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</si>
  <si>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</si>
  <si>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</si>
  <si>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</si>
  <si>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</si>
  <si>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</si>
  <si>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</si>
  <si>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</si>
  <si>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</si>
  <si>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</si>
  <si>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</si>
  <si>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</si>
  <si>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</si>
  <si>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</si>
  <si>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</si>
  <si>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</si>
  <si>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</si>
  <si>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</si>
  <si>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</si>
  <si>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</si>
  <si>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</si>
  <si>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</si>
  <si>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</si>
  <si>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</si>
  <si>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</si>
  <si>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</si>
  <si>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</si>
  <si>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</si>
  <si>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</si>
  <si>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</si>
  <si>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</si>
  <si>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</si>
  <si>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</si>
  <si>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</si>
  <si>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</si>
  <si>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</si>
  <si>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</si>
  <si>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</si>
  <si>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</si>
  <si>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</si>
  <si>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</si>
  <si>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</si>
  <si>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</si>
  <si>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</si>
  <si>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</si>
  <si>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</si>
  <si>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</si>
  <si>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</si>
  <si>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</si>
  <si>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</si>
  <si>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</si>
  <si>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</si>
  <si>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</si>
  <si>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</si>
  <si>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</si>
  <si>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</si>
  <si>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</si>
  <si>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</si>
  <si>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</si>
  <si>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</si>
  <si>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</si>
  <si>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</si>
  <si>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</si>
  <si>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</si>
  <si>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</si>
  <si>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</si>
  <si>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</si>
  <si>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</si>
  <si>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</si>
  <si>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</si>
  <si>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</si>
  <si>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</si>
  <si>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</si>
  <si>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</si>
  <si>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</si>
  <si>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</si>
  <si>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</si>
  <si>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</si>
  <si>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</si>
  <si>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</si>
  <si>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</si>
  <si>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</si>
  <si>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</si>
  <si>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</si>
  <si>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</si>
  <si>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</si>
  <si>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</si>
  <si>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</si>
  <si>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</si>
  <si>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</si>
  <si>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</si>
  <si>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</si>
  <si>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</si>
  <si>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</si>
  <si>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</si>
  <si>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</si>
  <si>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</si>
  <si>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</si>
  <si>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</si>
  <si>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</si>
  <si>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</si>
  <si>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</si>
  <si>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</si>
  <si>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</si>
  <si>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</si>
  <si>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</si>
  <si>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</si>
  <si>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</si>
  <si>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</si>
  <si>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</si>
  <si>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</si>
  <si>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</si>
  <si>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</si>
  <si>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</si>
  <si>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</si>
  <si>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</si>
  <si>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</si>
  <si>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</si>
  <si>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</si>
  <si>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</si>
  <si>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</si>
  <si>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</si>
  <si>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</si>
  <si>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</si>
  <si>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</si>
  <si>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</si>
  <si>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</si>
  <si>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</si>
  <si>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</si>
  <si>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</si>
  <si>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</si>
  <si>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</si>
  <si>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</si>
  <si>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</si>
  <si>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</si>
  <si>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</si>
  <si>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</si>
  <si>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</si>
  <si>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</si>
  <si>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</si>
  <si>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</si>
  <si>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</si>
  <si>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</si>
  <si>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</si>
  <si>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</si>
  <si>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</si>
  <si>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</si>
  <si>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</si>
  <si>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</si>
  <si>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</si>
  <si>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</si>
  <si>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</si>
  <si>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</si>
  <si>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</si>
  <si>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</si>
  <si>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</si>
  <si>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</si>
  <si>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</si>
  <si>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</si>
  <si>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</si>
  <si>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</si>
  <si>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</si>
  <si>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</si>
  <si>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</si>
  <si>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</si>
  <si>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</si>
  <si>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</si>
  <si>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</si>
  <si>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</si>
  <si>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</si>
  <si>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</si>
  <si>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</si>
  <si>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</si>
  <si>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</si>
  <si>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</si>
  <si>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</si>
  <si>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</si>
  <si>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</si>
  <si>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</si>
  <si>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</si>
  <si>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</si>
  <si>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</si>
  <si>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</si>
  <si>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</si>
  <si>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</si>
  <si>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</si>
  <si>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</si>
  <si>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</si>
  <si>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</si>
  <si>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</si>
  <si>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</si>
  <si>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</si>
  <si>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</si>
  <si>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</si>
  <si>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</si>
  <si>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</si>
  <si>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</si>
  <si>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</si>
  <si>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</si>
  <si>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</si>
  <si>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</si>
  <si>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</si>
  <si>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</si>
  <si>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</si>
  <si>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</si>
  <si>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</si>
  <si>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</si>
  <si>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</si>
  <si>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</si>
  <si>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</si>
  <si>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</si>
  <si>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</si>
  <si>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</si>
  <si>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</si>
  <si>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</si>
  <si>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</si>
  <si>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</si>
  <si>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</si>
  <si>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</si>
  <si>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</si>
  <si>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</si>
  <si>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</si>
  <si>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</si>
  <si>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</si>
  <si>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</si>
  <si>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</si>
  <si>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</si>
  <si>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</si>
  <si>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</si>
  <si>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</si>
  <si>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</si>
  <si>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</si>
  <si>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</si>
  <si>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</si>
  <si>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</si>
  <si>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</si>
  <si>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</si>
  <si>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</si>
  <si>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</si>
  <si>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</si>
  <si>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</si>
  <si>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</si>
  <si>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</si>
  <si>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</si>
  <si>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</si>
  <si>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</si>
  <si>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</si>
  <si>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</si>
  <si>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</si>
  <si>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</si>
  <si>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</si>
  <si>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</si>
  <si>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</si>
  <si>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</si>
  <si>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</si>
  <si>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</si>
  <si>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</si>
  <si>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</si>
  <si>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</si>
  <si>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</si>
  <si>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</si>
  <si>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</si>
  <si>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</si>
  <si>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</si>
  <si>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</si>
  <si>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</si>
  <si>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</si>
  <si>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</si>
  <si>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</si>
  <si>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</si>
  <si>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</si>
  <si>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</si>
  <si>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</si>
  <si>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</si>
  <si>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</si>
  <si>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</si>
  <si>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</si>
  <si>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</si>
  <si>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</si>
  <si>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</si>
  <si>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</si>
  <si>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</si>
  <si>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</si>
  <si>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</si>
  <si>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</si>
  <si>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</si>
  <si>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</si>
  <si>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</si>
  <si>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</si>
  <si>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</si>
  <si>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</si>
  <si>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</si>
  <si>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</si>
  <si>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</si>
  <si>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</si>
  <si>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</si>
  <si>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</si>
  <si>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</si>
  <si>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</si>
  <si>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</si>
  <si>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</si>
  <si>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</si>
  <si>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</si>
  <si>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</si>
  <si>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</si>
  <si>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</si>
  <si>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</si>
  <si>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</si>
  <si>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</si>
  <si>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</si>
  <si>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</si>
  <si>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</si>
  <si>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</si>
  <si>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</si>
  <si>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</si>
  <si>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</si>
  <si>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</si>
  <si>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</si>
  <si>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</si>
  <si>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</si>
  <si>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</si>
  <si>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</si>
  <si>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</si>
  <si>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</si>
  <si>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</si>
  <si>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</si>
  <si>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</si>
  <si>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</si>
  <si>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</si>
  <si>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</si>
  <si>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</si>
  <si>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</si>
  <si>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</si>
  <si>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</si>
  <si>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</si>
  <si>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</si>
  <si>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</si>
  <si>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</si>
  <si>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</si>
  <si>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</si>
  <si>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</si>
  <si>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</si>
  <si>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</si>
  <si>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</si>
  <si>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</si>
  <si>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</si>
  <si>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</si>
  <si>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</si>
  <si>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</si>
  <si>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</si>
  <si>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</si>
  <si>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</si>
  <si>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</si>
  <si>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</si>
  <si>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</si>
  <si>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</si>
  <si>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</si>
  <si>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</si>
  <si>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</si>
  <si>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</si>
  <si>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</si>
  <si>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</si>
  <si>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</si>
  <si>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</si>
  <si>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</si>
  <si>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</si>
  <si>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</si>
  <si>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</si>
  <si>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</si>
  <si>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</si>
  <si>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</si>
  <si>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</si>
  <si>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</si>
  <si>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</si>
  <si>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</si>
  <si>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</si>
  <si>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</si>
  <si>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</si>
  <si>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</si>
  <si>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</si>
  <si>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</si>
  <si>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</si>
  <si>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</si>
  <si>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</si>
  <si>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</si>
  <si>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</si>
  <si>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</si>
  <si>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</si>
  <si>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</si>
  <si>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</si>
  <si>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</si>
  <si>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</si>
  <si>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</si>
  <si>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</si>
  <si>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</si>
  <si>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</si>
  <si>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</si>
  <si>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</si>
  <si>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</si>
  <si>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</si>
  <si>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</si>
  <si>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</si>
  <si>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</si>
  <si>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</si>
  <si>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</si>
  <si>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</si>
  <si>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</si>
  <si>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</si>
  <si>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</si>
  <si>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</si>
  <si>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</si>
  <si>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</si>
  <si>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</si>
  <si>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</si>
  <si>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</si>
  <si>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</si>
  <si>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</si>
  <si>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</si>
  <si>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</si>
  <si>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</si>
  <si>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</si>
  <si>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</si>
  <si>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</si>
  <si>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</si>
  <si>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</si>
  <si>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</si>
  <si>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</si>
  <si>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</si>
  <si>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</si>
  <si>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</si>
  <si>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</si>
  <si>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</si>
  <si>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</si>
  <si>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</si>
  <si>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</si>
  <si>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</si>
  <si>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</si>
  <si>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</si>
  <si>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</si>
  <si>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</si>
  <si>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</si>
  <si>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</si>
  <si>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</si>
  <si>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</si>
  <si>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</si>
  <si>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</si>
  <si>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</si>
  <si>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</si>
  <si>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</si>
  <si>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</si>
  <si>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</si>
  <si>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</si>
  <si>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</si>
  <si>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</si>
  <si>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</si>
  <si>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</si>
  <si>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</si>
  <si>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</si>
  <si>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</si>
  <si>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</si>
  <si>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</si>
  <si>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</si>
  <si>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</si>
  <si>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</si>
  <si>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</si>
  <si>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</si>
  <si>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</si>
  <si>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</si>
  <si>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</si>
  <si>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</si>
  <si>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</si>
  <si>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</si>
  <si>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</si>
  <si>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</si>
  <si>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</si>
  <si>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</si>
  <si>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</si>
  <si>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</si>
  <si>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</si>
  <si>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</si>
  <si>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</si>
  <si>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</si>
  <si>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</si>
  <si>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</si>
  <si>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</si>
  <si>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</si>
  <si>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</si>
  <si>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</si>
  <si>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</si>
  <si>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</si>
  <si>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</si>
  <si>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</si>
  <si>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</si>
  <si>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</si>
  <si>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</si>
  <si>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</si>
  <si>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</si>
  <si>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</si>
  <si>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</si>
  <si>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</si>
  <si>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</si>
  <si>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</si>
  <si>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</si>
  <si>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</si>
  <si>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</si>
  <si>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</si>
  <si>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</si>
  <si>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</si>
  <si>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</si>
  <si>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</si>
  <si>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</si>
  <si>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</si>
  <si>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</si>
  <si>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</si>
  <si>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</si>
  <si>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</si>
  <si>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</si>
  <si>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</si>
  <si>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</si>
  <si>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</si>
  <si>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</si>
  <si>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</si>
  <si>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</si>
  <si>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</si>
  <si>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</si>
  <si>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</si>
  <si>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</si>
  <si>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</si>
  <si>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</si>
  <si>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</si>
  <si>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</si>
  <si>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</si>
  <si>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</si>
  <si>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</si>
  <si>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</si>
  <si>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</si>
  <si>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</si>
  <si>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</si>
  <si>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</si>
  <si>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</si>
  <si>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</si>
  <si>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</si>
  <si>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</si>
  <si>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</si>
  <si>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</si>
  <si>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</si>
  <si>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</si>
  <si>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</si>
  <si>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</si>
  <si>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</si>
  <si>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</si>
  <si>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</si>
  <si>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</si>
  <si>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</si>
  <si>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</si>
  <si>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</si>
  <si>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</si>
  <si>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</si>
  <si>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</si>
  <si>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</si>
  <si>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</si>
  <si>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</si>
  <si>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</si>
  <si>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</si>
  <si>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</si>
  <si>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</si>
  <si>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</si>
  <si>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</si>
  <si>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</si>
  <si>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</si>
  <si>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</si>
  <si>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</si>
  <si>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</si>
  <si>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</si>
  <si>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</si>
  <si>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</si>
  <si>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</si>
  <si>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</si>
  <si>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</si>
  <si>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</si>
  <si>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</si>
  <si>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</si>
  <si>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</si>
  <si>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</si>
  <si>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</si>
  <si>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</si>
  <si>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</si>
  <si>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</si>
  <si>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</si>
  <si>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</si>
  <si>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</si>
  <si>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</si>
  <si>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</si>
  <si>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</si>
  <si>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</si>
  <si>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</si>
  <si>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</si>
  <si>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</si>
  <si>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</si>
  <si>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</si>
  <si>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</si>
  <si>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</si>
  <si>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</si>
  <si>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</si>
  <si>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</si>
  <si>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</si>
  <si>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</si>
  <si>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</si>
  <si>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</si>
  <si>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</si>
  <si>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</si>
  <si>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</si>
  <si>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</si>
  <si>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</si>
  <si>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</si>
  <si>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</si>
  <si>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</si>
  <si>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</si>
  <si>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</si>
  <si>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</si>
  <si>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</si>
  <si>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</si>
  <si>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</si>
  <si>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</si>
  <si>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</si>
  <si>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</si>
  <si>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</si>
  <si>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</si>
  <si>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</si>
  <si>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</si>
  <si>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</si>
  <si>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</si>
  <si>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</si>
  <si>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</si>
  <si>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</si>
  <si>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</si>
  <si>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</si>
  <si>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</si>
  <si>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</si>
  <si>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</si>
  <si>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</si>
  <si>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</si>
  <si>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</si>
  <si>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</si>
  <si>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</si>
  <si>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</si>
  <si>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</si>
  <si>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</si>
  <si>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</si>
  <si>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</si>
  <si>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</si>
  <si>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</si>
  <si>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</si>
  <si>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</si>
  <si>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</si>
  <si>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</si>
  <si>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</si>
  <si>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</si>
  <si>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</si>
  <si>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</si>
  <si>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</si>
  <si>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</si>
  <si>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</si>
  <si>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</si>
  <si>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</si>
  <si>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</si>
  <si>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</si>
  <si>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</si>
  <si>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</si>
  <si>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</si>
  <si>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</si>
  <si>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</si>
  <si>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</si>
  <si>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</si>
  <si>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</si>
  <si>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</si>
  <si>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</si>
  <si>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</si>
  <si>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</si>
  <si>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</si>
  <si>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</si>
  <si>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</si>
  <si>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</si>
  <si>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</si>
  <si>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</si>
  <si>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</si>
  <si>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</si>
  <si>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</si>
  <si>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</si>
  <si>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</si>
  <si>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</si>
  <si>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</si>
  <si>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</si>
  <si>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</si>
  <si>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</si>
  <si>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</si>
  <si>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</si>
  <si>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</si>
  <si>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</si>
  <si>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</si>
  <si>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</si>
  <si>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</si>
  <si>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</si>
  <si>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</si>
  <si>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</si>
  <si>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</si>
  <si>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</si>
  <si>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</si>
  <si>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</si>
  <si>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</si>
  <si>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</si>
  <si>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</si>
  <si>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</si>
  <si>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</si>
  <si>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</si>
  <si>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</si>
  <si>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</si>
  <si>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</si>
  <si>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</si>
  <si>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</si>
  <si>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</si>
  <si>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</si>
  <si>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</si>
  <si>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</si>
  <si>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</si>
  <si>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</si>
  <si>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</si>
  <si>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</si>
  <si>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</si>
  <si>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</si>
  <si>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</si>
  <si>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</si>
  <si>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</si>
  <si>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</si>
  <si>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</si>
  <si>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</si>
  <si>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</si>
  <si>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</si>
  <si>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</si>
  <si>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</si>
  <si>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</si>
  <si>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</si>
  <si>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</si>
  <si>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</si>
  <si>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</si>
  <si>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</si>
  <si>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</si>
  <si>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</si>
  <si>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</si>
  <si>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</si>
  <si>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</si>
  <si>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</si>
  <si>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</si>
  <si>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</si>
  <si>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</si>
  <si>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</si>
  <si>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</si>
  <si>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</si>
  <si>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</si>
  <si>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</si>
  <si>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</si>
  <si>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</si>
  <si>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</si>
  <si>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</si>
  <si>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</si>
  <si>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</si>
  <si>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</si>
  <si>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</si>
  <si>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</si>
  <si>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</si>
  <si>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</si>
  <si>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</si>
  <si>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</si>
  <si>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</si>
  <si>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</si>
  <si>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</si>
  <si>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</si>
  <si>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</si>
  <si>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</si>
  <si>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</si>
  <si>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</si>
  <si>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</si>
  <si>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</si>
  <si>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</si>
  <si>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</si>
  <si>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</si>
  <si>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</si>
  <si>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</si>
  <si>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</si>
  <si>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</si>
  <si>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</si>
  <si>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</si>
  <si>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</si>
  <si>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</si>
  <si>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</si>
  <si>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</si>
  <si>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</si>
  <si>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</si>
  <si>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</si>
  <si>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</si>
  <si>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</si>
  <si>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</si>
  <si>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</si>
  <si>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</si>
  <si>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</si>
  <si>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</si>
  <si>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</si>
  <si>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</si>
  <si>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</si>
  <si>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</si>
  <si>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</si>
  <si>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</si>
  <si>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</si>
  <si>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</si>
  <si>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</si>
  <si>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</si>
  <si>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</si>
  <si>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</si>
  <si>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</si>
  <si>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</si>
  <si>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</si>
  <si>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</si>
  <si>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</si>
  <si>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</si>
  <si>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</si>
  <si>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</si>
  <si>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</si>
  <si>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</si>
  <si>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</si>
  <si>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</si>
  <si>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</si>
  <si>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</si>
  <si>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</si>
  <si>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</si>
  <si>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</si>
  <si>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</si>
  <si>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</si>
  <si>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</si>
  <si>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</si>
  <si>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</si>
  <si>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</si>
  <si>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</si>
  <si>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</si>
  <si>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</si>
  <si>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</si>
  <si>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</si>
  <si>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</si>
  <si>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</si>
  <si>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</si>
  <si>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</si>
  <si>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</si>
  <si>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</si>
  <si>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</si>
  <si>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</si>
  <si>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</si>
  <si>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</si>
  <si>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</si>
  <si>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</si>
  <si>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</si>
  <si>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</si>
  <si>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</si>
  <si>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</si>
  <si>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</si>
  <si>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</si>
  <si>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</si>
  <si>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</si>
  <si>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</si>
  <si>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</si>
  <si>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</si>
  <si>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</si>
  <si>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</si>
  <si>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</si>
  <si>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</si>
  <si>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</si>
  <si>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</si>
  <si>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</si>
  <si>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</si>
  <si>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</si>
  <si>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</si>
  <si>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</si>
  <si>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</si>
  <si>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</si>
  <si>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</si>
  <si>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</si>
  <si>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</si>
  <si>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</si>
  <si>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</si>
  <si>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</si>
  <si>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</si>
  <si>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</si>
  <si>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</si>
  <si>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</si>
  <si>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</si>
  <si>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</si>
  <si>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</si>
  <si>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</si>
  <si>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</si>
  <si>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</si>
  <si>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</si>
  <si>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</si>
  <si>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</si>
  <si>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</si>
  <si>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</si>
  <si>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</si>
  <si>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</si>
  <si>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</si>
  <si>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</si>
  <si>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</si>
  <si>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</si>
  <si>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</si>
  <si>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</si>
  <si>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</si>
  <si>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</si>
  <si>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</si>
  <si>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</si>
  <si>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</si>
  <si>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</si>
  <si>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</si>
  <si>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</si>
  <si>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</si>
  <si>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</si>
  <si>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</si>
  <si>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</si>
  <si>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</si>
  <si>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</si>
  <si>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</si>
  <si>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</si>
  <si>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</si>
  <si>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</si>
  <si>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</si>
  <si>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</si>
  <si>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</si>
  <si>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</si>
  <si>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</si>
  <si>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</si>
  <si>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</si>
  <si>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</si>
  <si>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</si>
  <si>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</si>
  <si>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</si>
  <si>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</si>
  <si>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</si>
  <si>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</si>
  <si>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</si>
  <si>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</si>
  <si>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</si>
  <si>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</si>
  <si>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</si>
  <si>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</si>
  <si>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</si>
  <si>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</si>
  <si>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</si>
  <si>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</si>
  <si>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</si>
  <si>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</si>
  <si>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</si>
  <si>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</si>
  <si>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</si>
  <si>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</si>
  <si>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</si>
  <si>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</si>
  <si>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</si>
  <si>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</si>
  <si>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</si>
  <si>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</si>
  <si>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</si>
  <si>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</si>
  <si>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</si>
  <si>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</si>
  <si>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</si>
  <si>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</si>
  <si>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</si>
  <si>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</si>
  <si>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</si>
  <si>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</si>
  <si>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</si>
  <si>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</si>
  <si>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</si>
  <si>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</si>
  <si>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</si>
  <si>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</si>
  <si>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</si>
  <si>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</si>
  <si>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</si>
  <si>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</si>
  <si>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</si>
  <si>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</si>
  <si>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</si>
  <si>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</si>
  <si>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</si>
  <si>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</si>
  <si>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</si>
  <si>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</si>
  <si>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</si>
  <si>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</si>
  <si>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</si>
  <si>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</si>
  <si>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</si>
  <si>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</si>
  <si>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</si>
  <si>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</si>
  <si>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</si>
  <si>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</si>
  <si>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</si>
  <si>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</si>
  <si>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</si>
  <si>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</si>
  <si>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</si>
  <si>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</si>
  <si>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</si>
  <si>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</si>
  <si>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</si>
  <si>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</si>
  <si>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</si>
  <si>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</si>
  <si>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</si>
  <si>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</si>
  <si>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</si>
  <si>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</si>
  <si>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</si>
  <si>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</si>
  <si>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</si>
  <si>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</si>
  <si>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</si>
  <si>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</si>
  <si>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</si>
  <si>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</si>
  <si>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</si>
  <si>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</si>
  <si>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</si>
  <si>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</si>
  <si>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</si>
  <si>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</si>
  <si>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</si>
  <si>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</si>
  <si>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</si>
  <si>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</si>
  <si>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</si>
  <si>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</si>
  <si>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</si>
  <si>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</si>
  <si>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</si>
  <si>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</si>
  <si>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</si>
  <si>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</si>
  <si>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</si>
  <si>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</si>
  <si>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</si>
  <si>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</si>
  <si>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</si>
  <si>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</si>
  <si>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</si>
  <si>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</si>
  <si>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</si>
  <si>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</si>
  <si>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</si>
  <si>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</si>
  <si>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</si>
  <si>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</si>
  <si>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</si>
  <si>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</si>
  <si>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</si>
  <si>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</si>
  <si>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</si>
  <si>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</si>
  <si>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</si>
  <si>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</si>
  <si>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</si>
  <si>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</si>
  <si>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</si>
  <si>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</si>
  <si>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</si>
  <si>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</si>
  <si>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</si>
  <si>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</si>
  <si>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</si>
  <si>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</si>
  <si>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</si>
  <si>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</si>
  <si>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</si>
  <si>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</si>
  <si>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</si>
  <si>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</si>
  <si>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</si>
  <si>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</si>
  <si>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</si>
  <si>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</si>
  <si>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</si>
  <si>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</si>
  <si>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</si>
  <si>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</si>
  <si>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</si>
  <si>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</si>
  <si>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</si>
  <si>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</si>
  <si>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</si>
  <si>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</si>
  <si>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</si>
  <si>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</si>
  <si>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</si>
  <si>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</si>
  <si>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</si>
  <si>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</si>
  <si>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</si>
  <si>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</si>
  <si>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</si>
  <si>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</si>
  <si>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</si>
  <si>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</si>
  <si>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</si>
  <si>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</si>
  <si>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</si>
  <si>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</si>
  <si>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</si>
  <si>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</si>
  <si>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</si>
  <si>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</si>
  <si>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</si>
  <si>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</si>
  <si>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</si>
  <si>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</si>
  <si>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</si>
  <si>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</si>
  <si>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</si>
  <si>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</si>
  <si>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</si>
  <si>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</si>
  <si>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</si>
  <si>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</si>
  <si>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</si>
  <si>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</si>
  <si>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</si>
  <si>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</si>
  <si>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</si>
  <si>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</si>
  <si>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</si>
  <si>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</si>
  <si>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</si>
  <si>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</si>
  <si>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</si>
  <si>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</si>
  <si>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</si>
  <si>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</si>
  <si>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</si>
  <si>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</si>
  <si>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</si>
  <si>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</si>
  <si>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</si>
  <si>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</si>
  <si>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</si>
  <si>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</si>
  <si>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</si>
  <si>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</si>
  <si>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</si>
  <si>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</si>
  <si>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</si>
  <si>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</si>
  <si>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</si>
  <si>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</si>
  <si>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</si>
  <si>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</si>
  <si>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</si>
  <si>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</si>
  <si>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</si>
  <si>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</si>
  <si>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</si>
  <si>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</si>
  <si>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</si>
  <si>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</si>
  <si>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</si>
  <si>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</si>
  <si>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</si>
  <si>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</si>
  <si>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</si>
  <si>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</si>
  <si>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</si>
  <si>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</si>
  <si>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</si>
  <si>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</si>
  <si>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</si>
  <si>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</si>
  <si>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</si>
  <si>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</si>
  <si>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</si>
  <si>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</si>
  <si>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</si>
  <si>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</si>
  <si>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</si>
  <si>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</si>
  <si>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</si>
  <si>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</si>
  <si>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</si>
  <si>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</si>
  <si>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</si>
  <si>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</si>
  <si>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</si>
  <si>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</si>
  <si>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</si>
  <si>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</si>
  <si>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</si>
  <si>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</si>
  <si>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</si>
  <si>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</si>
  <si>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</si>
  <si>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</si>
  <si>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</si>
  <si>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</si>
  <si>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</si>
  <si>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</si>
  <si>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</si>
  <si>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</si>
  <si>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</si>
  <si>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</si>
  <si>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</si>
  <si>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</si>
  <si>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</si>
  <si>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</si>
  <si>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</si>
  <si>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</si>
  <si>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</si>
  <si>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</si>
  <si>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</si>
  <si>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</si>
  <si>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</si>
  <si>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</si>
  <si>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</si>
  <si>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</si>
  <si>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</si>
  <si>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</si>
  <si>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</si>
  <si>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</si>
  <si>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</si>
  <si>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</si>
  <si>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</si>
  <si>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</si>
  <si>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</si>
  <si>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</si>
  <si>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</si>
  <si>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</si>
  <si>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</si>
  <si>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</si>
  <si>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</si>
  <si>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</si>
  <si>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</si>
  <si>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</si>
  <si>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</si>
  <si>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</si>
  <si>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</si>
  <si>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</si>
  <si>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</si>
  <si>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</si>
  <si>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</si>
  <si>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</si>
  <si>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</si>
  <si>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</si>
  <si>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</si>
  <si>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</si>
  <si>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</si>
  <si>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</si>
  <si>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</si>
  <si>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</si>
  <si>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</si>
  <si>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</si>
  <si>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</si>
  <si>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</si>
  <si>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</si>
  <si>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</si>
  <si>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</si>
  <si>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</si>
  <si>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</si>
  <si>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</si>
  <si>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</si>
  <si>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</si>
  <si>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</si>
  <si>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</si>
  <si>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</si>
  <si>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</si>
  <si>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</si>
  <si>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</si>
  <si>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</si>
  <si>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</si>
  <si>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</si>
  <si>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</si>
  <si>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</si>
  <si>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</si>
  <si>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</si>
  <si>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</si>
  <si>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</si>
  <si>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</si>
  <si>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</si>
  <si>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</si>
  <si>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</si>
  <si>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</si>
  <si>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</si>
  <si>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</si>
  <si>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</si>
  <si>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</si>
  <si>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</si>
  <si>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</si>
  <si>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</si>
  <si>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</si>
  <si>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</si>
  <si>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</si>
  <si>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</si>
  <si>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</si>
  <si>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</si>
  <si>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</si>
  <si>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</si>
  <si>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</si>
  <si>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</si>
  <si>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</si>
  <si>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</si>
  <si>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</si>
  <si>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</si>
  <si>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</si>
  <si>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</si>
  <si>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</si>
  <si>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</si>
  <si>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</si>
  <si>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</si>
  <si>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</si>
  <si>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</si>
  <si>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</si>
  <si>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</si>
  <si>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</si>
  <si>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</si>
  <si>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</si>
  <si>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</si>
  <si>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</si>
  <si>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</si>
  <si>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</si>
  <si>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</si>
  <si>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</si>
  <si>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</si>
  <si>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</si>
  <si>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</si>
  <si>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</si>
  <si>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</si>
  <si>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</si>
  <si>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</si>
  <si>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</si>
  <si>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</si>
  <si>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</si>
  <si>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</si>
  <si>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</si>
  <si>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</si>
  <si>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</si>
  <si>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</si>
  <si>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</si>
  <si>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</si>
  <si>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</si>
  <si>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</si>
  <si>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</si>
  <si>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</si>
  <si>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</si>
  <si>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</si>
  <si>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</si>
  <si>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</si>
  <si>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</si>
  <si>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</si>
  <si>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</si>
  <si>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</si>
  <si>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</si>
  <si>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</si>
  <si>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</si>
  <si>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</si>
  <si>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</si>
  <si>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</si>
  <si>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</si>
  <si>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</si>
  <si>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</si>
  <si>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</si>
  <si>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</si>
  <si>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</si>
  <si>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</si>
  <si>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</si>
  <si>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</si>
  <si>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</si>
  <si>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</si>
  <si>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</si>
  <si>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</si>
  <si>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</si>
  <si>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</si>
  <si>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</si>
  <si>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</si>
  <si>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</si>
  <si>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</si>
  <si>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</si>
  <si>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</si>
  <si>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</si>
  <si>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</si>
  <si>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</si>
  <si>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</si>
  <si>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</si>
  <si>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</si>
  <si>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</si>
  <si>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</si>
  <si>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</si>
  <si>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</si>
  <si>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</si>
  <si>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</si>
  <si>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</si>
  <si>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</si>
  <si>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</si>
  <si>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</si>
  <si>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</si>
  <si>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</si>
  <si>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</si>
  <si>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</si>
  <si>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</si>
  <si>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</si>
  <si>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</si>
  <si>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</si>
  <si>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</si>
  <si>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</si>
  <si>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</si>
  <si>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</si>
  <si>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</si>
  <si>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</si>
  <si>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</si>
  <si>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</si>
  <si>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</si>
  <si>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</si>
  <si>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</si>
  <si>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</si>
  <si>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</si>
  <si>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</si>
  <si>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</si>
  <si>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</si>
  <si>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</si>
  <si>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</si>
  <si>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</si>
  <si>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</si>
  <si>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</si>
  <si>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</si>
  <si>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</si>
  <si>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</si>
  <si>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</si>
  <si>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</si>
  <si>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</si>
  <si>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</si>
  <si>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</si>
  <si>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</si>
  <si>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</si>
  <si>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</si>
  <si>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</si>
  <si>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</si>
  <si>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</si>
  <si>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</si>
  <si>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</si>
  <si>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</si>
  <si>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</si>
  <si>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</si>
  <si>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</si>
  <si>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</si>
  <si>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</si>
  <si>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</si>
  <si>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</si>
  <si>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</si>
  <si>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</si>
  <si>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</si>
  <si>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</si>
  <si>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</si>
  <si>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</si>
  <si>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</si>
  <si>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</si>
  <si>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</si>
  <si>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</si>
  <si>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</si>
  <si>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</si>
  <si>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</si>
  <si>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</si>
  <si>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</si>
  <si>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</si>
  <si>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</si>
  <si>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</si>
  <si>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</si>
  <si>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</si>
  <si>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</si>
  <si>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</si>
  <si>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</si>
  <si>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</si>
  <si>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</si>
  <si>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</si>
  <si>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</si>
  <si>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</si>
  <si>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</si>
  <si>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</si>
  <si>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</si>
  <si>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</si>
  <si>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</si>
  <si>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</si>
  <si>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</si>
  <si>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</si>
  <si>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</si>
  <si>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</si>
  <si>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</si>
  <si>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</si>
  <si>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</si>
  <si>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</si>
  <si>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</si>
  <si>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</si>
  <si>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</si>
  <si>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</si>
  <si>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</si>
  <si>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</si>
  <si>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</si>
  <si>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</si>
  <si>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</si>
  <si>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</si>
  <si>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</si>
  <si>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</si>
  <si>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</si>
  <si>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</si>
  <si>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</si>
  <si>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</si>
  <si>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</si>
  <si>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</si>
  <si>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</si>
  <si>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</si>
  <si>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</si>
  <si>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</si>
  <si>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</si>
  <si>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</si>
  <si>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</si>
  <si>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</si>
  <si>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</si>
  <si>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</si>
  <si>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</si>
  <si>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</si>
  <si>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</si>
  <si>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</si>
  <si>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</si>
  <si>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</si>
  <si>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</si>
  <si>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</si>
  <si>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</si>
  <si>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</si>
  <si>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</si>
  <si>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</si>
  <si>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</si>
  <si>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</si>
  <si>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</si>
  <si>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</si>
  <si>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</si>
  <si>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</si>
  <si>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</si>
  <si>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</si>
  <si>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</si>
  <si>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</si>
  <si>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</si>
  <si>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</si>
  <si>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</si>
  <si>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</si>
  <si>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</si>
  <si>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</si>
  <si>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</si>
  <si>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</si>
  <si>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</si>
  <si>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</si>
  <si>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</si>
  <si>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</si>
  <si>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</si>
  <si>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</si>
  <si>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</si>
  <si>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</si>
  <si>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</si>
  <si>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</si>
  <si>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</si>
  <si>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</si>
  <si>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</si>
  <si>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</si>
  <si>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</si>
  <si>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</si>
  <si>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</si>
  <si>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</si>
  <si>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</si>
  <si>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</si>
  <si>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</si>
  <si>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</si>
  <si>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</si>
  <si>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</si>
  <si>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</si>
  <si>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</si>
  <si>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</si>
  <si>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</si>
  <si>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</si>
  <si>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</si>
  <si>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</si>
  <si>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</si>
  <si>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</si>
  <si>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</si>
  <si>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</si>
  <si>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</si>
  <si>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</si>
  <si>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</si>
  <si>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</si>
  <si>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</si>
  <si>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</si>
  <si>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</si>
  <si>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</si>
  <si>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</si>
  <si>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</si>
  <si>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</si>
  <si>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</si>
  <si>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</si>
  <si>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</si>
  <si>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</si>
  <si>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</si>
  <si>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</si>
  <si>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</si>
  <si>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</si>
  <si>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</si>
  <si>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</si>
  <si>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</si>
  <si>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</si>
  <si>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</si>
  <si>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</si>
  <si>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</si>
  <si>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</si>
  <si>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</si>
  <si>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</si>
  <si>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</si>
  <si>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</si>
  <si>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</si>
  <si>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</si>
  <si>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</si>
  <si>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</si>
  <si>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</si>
  <si>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</si>
  <si>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</si>
  <si>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</si>
  <si>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</si>
  <si>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</si>
  <si>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</si>
  <si>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</si>
  <si>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</si>
  <si>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</si>
  <si>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</si>
  <si>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</si>
  <si>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</si>
  <si>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</si>
  <si>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</si>
  <si>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</si>
  <si>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</si>
  <si>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</si>
  <si>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</si>
  <si>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</si>
  <si>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</si>
  <si>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</si>
  <si>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</si>
  <si>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</si>
  <si>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</si>
  <si>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</si>
  <si>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</si>
  <si>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</si>
  <si>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</si>
  <si>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</si>
  <si>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</si>
  <si>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</si>
  <si>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</si>
  <si>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</si>
  <si>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</si>
  <si>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</si>
  <si>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</si>
  <si>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</si>
  <si>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</si>
  <si>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</si>
  <si>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</si>
  <si>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</si>
  <si>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</si>
  <si>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</si>
  <si>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</si>
  <si>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</si>
  <si>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</si>
  <si>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</si>
  <si>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</si>
  <si>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</si>
  <si>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</si>
  <si>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</si>
  <si>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</si>
  <si>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</si>
  <si>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</si>
  <si>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</si>
  <si>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</si>
  <si>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</si>
  <si>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</si>
  <si>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</si>
  <si>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</si>
  <si>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</si>
  <si>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</si>
  <si>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</si>
  <si>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</si>
  <si>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</si>
  <si>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</si>
  <si>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</si>
  <si>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</si>
  <si>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</si>
  <si>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</si>
  <si>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</si>
  <si>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</si>
  <si>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</si>
  <si>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</si>
  <si>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</si>
  <si>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</si>
  <si>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</si>
  <si>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</si>
  <si>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</si>
  <si>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</si>
  <si>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</si>
  <si>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</si>
  <si>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</si>
  <si>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</si>
  <si>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</si>
  <si>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</si>
  <si>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</si>
  <si>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</si>
  <si>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</si>
  <si>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</si>
  <si>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</si>
  <si>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</si>
  <si>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</si>
  <si>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</si>
  <si>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</si>
  <si>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</si>
  <si>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</si>
  <si>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</si>
  <si>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</si>
  <si>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</si>
  <si>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</si>
  <si>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</si>
  <si>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</si>
  <si>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</si>
  <si>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</si>
  <si>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</si>
  <si>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</si>
  <si>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</si>
  <si>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</si>
  <si>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</si>
  <si>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</si>
  <si>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</si>
  <si>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</si>
  <si>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</si>
  <si>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</si>
  <si>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</si>
  <si>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</si>
  <si>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</si>
  <si>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</si>
  <si>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</si>
  <si>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</si>
  <si>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</si>
  <si>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</si>
  <si>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</si>
  <si>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</si>
  <si>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</si>
  <si>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</si>
  <si>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</si>
  <si>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</si>
  <si>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</si>
  <si>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</si>
  <si>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</si>
  <si>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</si>
  <si>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</si>
  <si>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</si>
  <si>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</si>
  <si>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</si>
  <si>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</si>
  <si>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</si>
  <si>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</si>
  <si>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</si>
  <si>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</si>
  <si>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</si>
  <si>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</si>
  <si>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</si>
  <si>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</si>
  <si>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</si>
  <si>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</si>
  <si>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</si>
  <si>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</si>
  <si>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</si>
  <si>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</si>
  <si>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</si>
  <si>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</si>
  <si>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</si>
  <si>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</si>
  <si>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</si>
  <si>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</si>
  <si>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</si>
  <si>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</si>
  <si>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</si>
  <si>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</si>
  <si>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</si>
  <si>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</si>
  <si>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</si>
  <si>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</si>
  <si>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</si>
  <si>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</si>
  <si>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</si>
  <si>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</si>
  <si>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</si>
  <si>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</si>
  <si>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</si>
  <si>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</si>
  <si>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</si>
  <si>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</si>
  <si>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</si>
  <si>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</si>
  <si>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</si>
  <si>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</si>
  <si>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</si>
  <si>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</si>
  <si>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</si>
  <si>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</si>
  <si>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</si>
  <si>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</si>
  <si>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</si>
  <si>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</si>
  <si>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</si>
  <si>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</si>
  <si>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</si>
  <si>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</si>
  <si>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</si>
  <si>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</si>
  <si>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</si>
  <si>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</si>
  <si>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</si>
  <si>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</si>
  <si>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</si>
  <si>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</si>
  <si>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</si>
  <si>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</si>
  <si>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</si>
  <si>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</si>
  <si>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</si>
  <si>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</si>
  <si>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</si>
  <si>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</si>
  <si>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</si>
  <si>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</si>
  <si>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</si>
  <si>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</si>
  <si>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</si>
  <si>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</si>
  <si>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</si>
  <si>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</si>
  <si>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</si>
  <si>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</si>
  <si>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</si>
  <si>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</si>
  <si>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</si>
  <si>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</si>
  <si>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</si>
  <si>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</si>
  <si>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</si>
  <si>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</si>
  <si>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</si>
  <si>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</si>
  <si>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</si>
  <si>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</si>
  <si>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</si>
  <si>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</si>
  <si>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</si>
  <si>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</si>
  <si>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</si>
  <si>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</si>
  <si>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</si>
  <si>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</si>
  <si>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</si>
  <si>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</si>
  <si>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</si>
  <si>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</si>
  <si>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</si>
  <si>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</si>
  <si>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</si>
  <si>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</si>
  <si>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</si>
  <si>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</si>
  <si>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</si>
  <si>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</si>
  <si>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</si>
  <si>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</si>
  <si>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</si>
  <si>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</si>
  <si>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</si>
  <si>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</si>
  <si>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</si>
  <si>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</si>
  <si>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</si>
  <si>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</si>
  <si>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</si>
  <si>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</si>
  <si>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</si>
  <si>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</si>
  <si>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</si>
  <si>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</si>
  <si>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</si>
  <si>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</si>
  <si>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</si>
  <si>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</si>
  <si>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</si>
  <si>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</si>
  <si>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</si>
  <si>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</si>
  <si>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</si>
  <si>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</si>
  <si>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</si>
  <si>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</si>
  <si>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</si>
  <si>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</si>
  <si>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</si>
  <si>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</si>
  <si>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</si>
  <si>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</si>
  <si>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</si>
  <si>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</si>
  <si>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</si>
  <si>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</si>
  <si>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</si>
  <si>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</si>
  <si>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</si>
  <si>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</si>
  <si>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</si>
  <si>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</si>
  <si>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</si>
  <si>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</si>
  <si>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</si>
  <si>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</si>
  <si>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</si>
  <si>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</si>
  <si>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</si>
  <si>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</si>
  <si>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</si>
  <si>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</si>
  <si>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</si>
  <si>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</si>
  <si>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</si>
  <si>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</si>
  <si>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</si>
  <si>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</si>
  <si>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</si>
  <si>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</si>
  <si>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</si>
  <si>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</si>
  <si>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</si>
  <si>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</si>
  <si>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</si>
  <si>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</si>
  <si>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</si>
  <si>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</si>
  <si>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</si>
  <si>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</si>
  <si>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</si>
  <si>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</si>
  <si>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</si>
  <si>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</si>
  <si>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</si>
  <si>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</si>
  <si>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</si>
  <si>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</si>
  <si>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</si>
  <si>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</si>
  <si>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</si>
  <si>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</si>
  <si>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</si>
  <si>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</si>
  <si>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</si>
  <si>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</si>
  <si>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</si>
  <si>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</si>
  <si>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</si>
  <si>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</si>
  <si>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</si>
  <si>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</si>
  <si>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</si>
  <si>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</si>
  <si>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</si>
  <si>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</si>
  <si>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</si>
  <si>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</si>
  <si>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</si>
  <si>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</si>
  <si>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</si>
  <si>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</si>
  <si>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</si>
  <si>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</si>
  <si>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</si>
  <si>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</si>
  <si>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</si>
  <si>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</si>
  <si>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</si>
  <si>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</si>
  <si>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</si>
  <si>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</si>
  <si>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</si>
  <si>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</si>
  <si>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</si>
  <si>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</si>
  <si>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</si>
  <si>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</si>
  <si>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</si>
  <si>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</si>
  <si>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</si>
  <si>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</si>
  <si>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</si>
  <si>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</si>
  <si>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</si>
  <si>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</si>
  <si>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</si>
  <si>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</si>
  <si>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</si>
  <si>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</si>
  <si>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</si>
  <si>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</si>
  <si>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</si>
  <si>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</si>
  <si>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</si>
  <si>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</si>
  <si>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</si>
  <si>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</si>
  <si>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</si>
  <si>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</si>
  <si>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</si>
  <si>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</si>
  <si>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</si>
  <si>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</si>
  <si>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</si>
  <si>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</si>
  <si>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</si>
  <si>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</si>
  <si>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</si>
  <si>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</si>
  <si>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</si>
  <si>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</si>
  <si>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</si>
  <si>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</si>
  <si>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</si>
  <si>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</si>
  <si>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</si>
  <si>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</si>
  <si>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</si>
  <si>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</si>
  <si>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</si>
  <si>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</si>
  <si>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</si>
  <si>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</si>
  <si>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</si>
  <si>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</si>
  <si>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</si>
  <si>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</si>
  <si>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</si>
  <si>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</si>
  <si>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</si>
  <si>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</si>
  <si>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</si>
  <si>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</si>
  <si>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</si>
  <si>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</si>
  <si>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</si>
  <si>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</si>
  <si>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</si>
  <si>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</si>
  <si>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</si>
  <si>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</si>
  <si>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</si>
  <si>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</si>
  <si>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</si>
  <si>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</si>
  <si>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</si>
  <si>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</si>
  <si>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</si>
  <si>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</si>
  <si>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</si>
  <si>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</si>
  <si>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</si>
  <si>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</si>
  <si>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</si>
  <si>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</si>
  <si>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</si>
  <si>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</si>
  <si>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</si>
  <si>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</si>
  <si>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</si>
  <si>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</si>
  <si>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</si>
  <si>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</si>
  <si>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</si>
  <si>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</si>
  <si>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</si>
  <si>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</si>
  <si>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</si>
  <si>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</si>
  <si>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</si>
  <si>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</si>
  <si>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</si>
  <si>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</si>
  <si>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</si>
  <si>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</si>
  <si>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</si>
  <si>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</si>
  <si>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</si>
  <si>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</si>
  <si>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</si>
  <si>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</si>
  <si>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</si>
  <si>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</si>
  <si>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</si>
  <si>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</si>
  <si>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</si>
  <si>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</si>
  <si>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</si>
  <si>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</si>
  <si>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</si>
  <si>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</si>
  <si>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</si>
  <si>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</si>
  <si>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</si>
  <si>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</si>
  <si>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</si>
  <si>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</si>
  <si>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</si>
  <si>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</si>
  <si>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</si>
  <si>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</si>
  <si>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</si>
  <si>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</si>
  <si>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</si>
  <si>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</si>
  <si>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</si>
  <si>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</si>
  <si>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</si>
  <si>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</si>
  <si>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</si>
  <si>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</si>
  <si>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</si>
  <si>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</si>
  <si>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</si>
  <si>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</si>
  <si>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</si>
  <si>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</si>
  <si>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</si>
  <si>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</si>
  <si>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</si>
  <si>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</si>
  <si>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</si>
  <si>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</si>
  <si>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</si>
  <si>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</si>
  <si>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</si>
  <si>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</si>
  <si>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</si>
  <si>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</si>
  <si>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</si>
  <si>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</si>
  <si>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</si>
  <si>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</si>
  <si>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</si>
  <si>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</si>
  <si>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</si>
  <si>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</si>
  <si>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</si>
  <si>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</si>
  <si>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</si>
  <si>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</si>
  <si>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</si>
  <si>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</si>
  <si>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</si>
  <si>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</si>
  <si>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</si>
  <si>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</si>
  <si>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</si>
  <si>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</si>
  <si>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</si>
  <si>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</si>
  <si>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</si>
  <si>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</si>
  <si>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</si>
  <si>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</si>
  <si>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</si>
  <si>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</si>
  <si>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</si>
  <si>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</si>
  <si>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</si>
  <si>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</si>
  <si>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</si>
  <si>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</si>
  <si>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</si>
  <si>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</si>
  <si>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</si>
  <si>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</si>
  <si>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</si>
  <si>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</si>
  <si>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</si>
  <si>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</si>
  <si>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</si>
  <si>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</si>
  <si>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</si>
  <si>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</si>
  <si>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</si>
  <si>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</si>
  <si>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</si>
  <si>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</si>
  <si>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</si>
  <si>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</si>
  <si>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</si>
  <si>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</si>
  <si>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</si>
  <si>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</si>
  <si>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</si>
  <si>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</si>
  <si>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</si>
  <si>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</si>
  <si>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</si>
  <si>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</si>
  <si>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</si>
  <si>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</si>
  <si>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</si>
  <si>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</si>
  <si>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</si>
  <si>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</si>
  <si>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</si>
  <si>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</si>
  <si>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</si>
  <si>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</si>
  <si>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</si>
  <si>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</si>
  <si>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</si>
  <si>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</si>
  <si>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</si>
  <si>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</si>
  <si>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</si>
  <si>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</si>
  <si>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</si>
  <si>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</si>
  <si>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</si>
  <si>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</si>
  <si>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</si>
  <si>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</si>
  <si>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</si>
  <si>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</si>
  <si>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</si>
  <si>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</si>
  <si>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</si>
  <si>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</si>
  <si>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</si>
  <si>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</si>
  <si>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</si>
  <si>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</si>
  <si>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</si>
  <si>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</si>
  <si>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</si>
  <si>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</si>
  <si>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</si>
  <si>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</si>
  <si>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</si>
  <si>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</si>
  <si>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</si>
  <si>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</si>
  <si>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</si>
  <si>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</si>
  <si>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</si>
  <si>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</si>
  <si>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</si>
  <si>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</si>
  <si>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</si>
  <si>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</si>
  <si>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</si>
  <si>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</si>
  <si>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</si>
  <si>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</si>
  <si>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</si>
  <si>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</si>
  <si>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</si>
  <si>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</si>
  <si>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</si>
  <si>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</si>
  <si>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</si>
  <si>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</si>
  <si>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</si>
  <si>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</si>
  <si>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</si>
  <si>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</si>
  <si>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</si>
  <si>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</si>
  <si>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</si>
  <si>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</si>
  <si>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</si>
  <si>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</si>
  <si>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</si>
  <si>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</si>
  <si>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</si>
  <si>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</si>
  <si>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</si>
  <si>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</si>
  <si>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</si>
  <si>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</si>
  <si>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</si>
  <si>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</si>
  <si>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</si>
  <si>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</si>
  <si>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</si>
  <si>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</si>
  <si>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</si>
  <si>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</si>
  <si>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</si>
  <si>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</si>
  <si>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</si>
  <si>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</si>
  <si>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</si>
  <si>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</si>
  <si>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</si>
  <si>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</si>
  <si>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</si>
  <si>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</si>
  <si>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</si>
  <si>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</si>
  <si>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</si>
  <si>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</si>
  <si>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</si>
  <si>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</si>
  <si>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</si>
  <si>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</si>
  <si>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</si>
  <si>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</si>
  <si>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</si>
  <si>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</si>
  <si>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</si>
  <si>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</si>
  <si>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</si>
  <si>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</si>
  <si>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</si>
  <si>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</si>
  <si>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</si>
  <si>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</si>
  <si>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</si>
  <si>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</si>
  <si>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</si>
  <si>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</si>
  <si>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</si>
  <si>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</si>
  <si>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</si>
  <si>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</si>
  <si>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</si>
  <si>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</si>
  <si>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</si>
  <si>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</si>
  <si>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</si>
  <si>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</si>
  <si>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</si>
  <si>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</si>
  <si>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</si>
  <si>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</si>
  <si>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</si>
  <si>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</si>
  <si>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</si>
  <si>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</si>
  <si>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</si>
  <si>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</si>
  <si>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</si>
  <si>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</si>
  <si>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</si>
  <si>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</si>
  <si>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</si>
  <si>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</si>
  <si>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</si>
  <si>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</si>
  <si>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</si>
  <si>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</si>
  <si>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</si>
  <si>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</si>
  <si>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</si>
  <si>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</si>
  <si>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</si>
  <si>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</si>
  <si>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</si>
  <si>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</si>
  <si>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</si>
  <si>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</si>
  <si>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</si>
  <si>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</si>
  <si>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</si>
  <si>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</si>
  <si>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</si>
  <si>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</si>
  <si>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</si>
  <si>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</si>
  <si>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</si>
  <si>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</si>
  <si>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</si>
  <si>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</si>
  <si>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</si>
  <si>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</si>
  <si>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</si>
  <si>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</si>
  <si>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</si>
  <si>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</si>
  <si>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</si>
  <si>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</si>
  <si>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</si>
  <si>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</si>
  <si>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</si>
  <si>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</si>
  <si>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</si>
  <si>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</si>
  <si>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</si>
  <si>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</si>
  <si>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</si>
  <si>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</si>
  <si>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</si>
  <si>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</si>
  <si>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</si>
  <si>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</si>
  <si>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</si>
  <si>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</si>
  <si>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</si>
  <si>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</si>
  <si>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</si>
  <si>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</si>
  <si>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</si>
  <si>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</si>
  <si>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</si>
  <si>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</si>
  <si>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</si>
  <si>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</si>
  <si>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</si>
  <si>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</si>
  <si>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</si>
  <si>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</si>
  <si>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</si>
  <si>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</si>
  <si>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</si>
  <si>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</si>
  <si>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</si>
  <si>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</si>
  <si>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</si>
  <si>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</si>
  <si>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</si>
  <si>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</si>
  <si>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</si>
  <si>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</si>
  <si>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</si>
  <si>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</si>
  <si>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</si>
  <si>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</si>
  <si>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</si>
  <si>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</si>
  <si>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</si>
  <si>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</si>
  <si>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</si>
  <si>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</si>
  <si>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</si>
  <si>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</si>
  <si>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</si>
  <si>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</si>
  <si>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</si>
  <si>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</si>
  <si>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</si>
  <si>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</si>
  <si>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</si>
  <si>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</si>
  <si>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</si>
  <si>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</si>
  <si>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</si>
  <si>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</si>
  <si>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</si>
  <si>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</si>
  <si>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</si>
  <si>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</si>
  <si>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</si>
  <si>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</si>
  <si>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</si>
  <si>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</si>
  <si>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</si>
  <si>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</si>
  <si>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</si>
  <si>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</si>
  <si>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</si>
  <si>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</si>
  <si>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</si>
  <si>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</si>
  <si>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</si>
  <si>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</si>
  <si>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</si>
  <si>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</si>
  <si>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</si>
  <si>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</si>
  <si>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</si>
  <si>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</si>
  <si>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</si>
  <si>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</si>
  <si>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</si>
  <si>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</si>
  <si>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</si>
  <si>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</si>
  <si>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</si>
  <si>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</si>
  <si>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</si>
  <si>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</si>
  <si>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</si>
  <si>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</si>
  <si>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</si>
  <si>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</si>
  <si>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</si>
  <si>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</si>
  <si>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</si>
  <si>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</si>
  <si>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</si>
  <si>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</si>
  <si>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</si>
  <si>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</si>
  <si>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</si>
  <si>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</si>
  <si>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</si>
  <si>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</si>
  <si>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</si>
  <si>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</si>
  <si>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</si>
  <si>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</si>
  <si>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</si>
  <si>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</si>
  <si>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</si>
  <si>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</si>
  <si>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</si>
  <si>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</si>
  <si>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</si>
  <si>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</si>
  <si>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</si>
  <si>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</si>
  <si>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</si>
  <si>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</si>
  <si>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</si>
  <si>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</si>
  <si>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</si>
  <si>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</si>
  <si>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</si>
  <si>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</si>
  <si>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</si>
  <si>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</si>
  <si>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</si>
  <si>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</si>
  <si>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</si>
  <si>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</si>
  <si>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</si>
  <si>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</si>
  <si>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</si>
  <si>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</si>
  <si>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</si>
  <si>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</si>
  <si>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</si>
  <si>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</si>
  <si>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</si>
  <si>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</si>
  <si>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</si>
  <si>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</si>
  <si>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</si>
  <si>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</si>
  <si>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</si>
  <si>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</si>
  <si>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</si>
  <si>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</si>
  <si>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</si>
  <si>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</si>
  <si>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</si>
  <si>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</si>
  <si>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</si>
  <si>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</si>
  <si>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</si>
  <si>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</si>
  <si>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</si>
  <si>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</si>
  <si>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</si>
  <si>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</si>
  <si>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</si>
  <si>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</si>
  <si>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</si>
  <si>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</si>
  <si>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</si>
  <si>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</si>
  <si>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</si>
  <si>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</si>
  <si>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</si>
  <si>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</si>
  <si>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</si>
  <si>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</si>
  <si>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</si>
  <si>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</si>
  <si>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</si>
  <si>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</si>
  <si>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</si>
  <si>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</si>
  <si>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</si>
  <si>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</si>
  <si>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</si>
  <si>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</si>
  <si>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</si>
  <si>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</si>
  <si>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</si>
  <si>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</si>
  <si>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</si>
  <si>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</si>
  <si>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</si>
  <si>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</si>
  <si>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</si>
  <si>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</si>
  <si>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</si>
  <si>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</si>
  <si>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</si>
  <si>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</si>
  <si>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</si>
  <si>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</si>
  <si>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</si>
  <si>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</si>
  <si>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</si>
  <si>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</si>
  <si>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</si>
  <si>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</si>
  <si>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</si>
  <si>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</si>
  <si>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</si>
  <si>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</si>
  <si>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</si>
  <si>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</si>
  <si>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</si>
  <si>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</si>
  <si>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</si>
  <si>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</si>
  <si>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</si>
  <si>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</si>
  <si>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</si>
  <si>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</si>
  <si>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</si>
  <si>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</si>
  <si>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</si>
  <si>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</si>
  <si>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</si>
  <si>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</si>
  <si>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</si>
  <si>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</si>
  <si>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</si>
  <si>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</si>
  <si>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</si>
  <si>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</si>
  <si>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</si>
  <si>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</si>
  <si>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</si>
  <si>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</si>
  <si>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</si>
  <si>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</si>
  <si>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</si>
  <si>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</si>
  <si>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</si>
  <si>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</si>
  <si>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</si>
  <si>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</si>
  <si>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</si>
  <si>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</si>
  <si>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</si>
  <si>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</si>
  <si>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</si>
  <si>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</si>
  <si>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</si>
  <si>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</si>
  <si>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</si>
  <si>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</si>
  <si>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</si>
  <si>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</si>
  <si>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</si>
  <si>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</si>
  <si>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</si>
  <si>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</si>
  <si>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</si>
  <si>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</si>
  <si>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</si>
  <si>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</si>
  <si>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</si>
  <si>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</si>
  <si>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</si>
  <si>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</si>
  <si>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</si>
  <si>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</si>
  <si>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</si>
  <si>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</si>
  <si>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</si>
  <si>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</si>
  <si>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</si>
  <si>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</si>
  <si>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</si>
  <si>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</si>
  <si>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</si>
  <si>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</si>
  <si>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</si>
  <si>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</si>
  <si>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</si>
  <si>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</si>
  <si>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</si>
  <si>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</si>
  <si>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</si>
  <si>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</si>
  <si>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</si>
  <si>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</si>
  <si>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</si>
  <si>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</si>
  <si>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</si>
  <si>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</si>
  <si>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</si>
  <si>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</si>
  <si>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</si>
  <si>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</si>
  <si>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</si>
  <si>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</si>
  <si>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</si>
  <si>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</si>
  <si>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</si>
  <si>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</si>
  <si>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</si>
  <si>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</si>
  <si>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</si>
  <si>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</si>
  <si>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</si>
  <si>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</si>
  <si>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</si>
  <si>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</si>
  <si>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</si>
  <si>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</si>
  <si>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</si>
  <si>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</si>
  <si>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</si>
  <si>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</si>
  <si>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</si>
  <si>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</si>
  <si>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</si>
  <si>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</si>
  <si>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</si>
  <si>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</si>
  <si>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</si>
  <si>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</si>
  <si>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</si>
  <si>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</si>
  <si>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</si>
  <si>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</si>
  <si>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</si>
  <si>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</si>
  <si>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</si>
  <si>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</si>
  <si>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</si>
  <si>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</si>
  <si>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</si>
  <si>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</si>
  <si>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</si>
  <si>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</si>
  <si>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</si>
  <si>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</si>
  <si>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</si>
  <si>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</si>
  <si>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</si>
  <si>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</si>
  <si>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</si>
  <si>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</si>
  <si>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</si>
  <si>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</si>
  <si>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</si>
  <si>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</si>
  <si>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</si>
  <si>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</si>
  <si>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</si>
  <si>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</si>
  <si>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</si>
  <si>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</si>
  <si>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</si>
  <si>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</si>
  <si>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</si>
  <si>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</si>
  <si>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</si>
  <si>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</si>
  <si>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</si>
  <si>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</si>
  <si>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</si>
  <si>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</si>
  <si>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</si>
  <si>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</si>
  <si>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</si>
  <si>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</si>
  <si>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</si>
  <si>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</si>
  <si>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</si>
  <si>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</si>
  <si>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</si>
  <si>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</si>
  <si>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</si>
  <si>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</si>
  <si>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</si>
  <si>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</si>
  <si>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</si>
  <si>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</si>
  <si>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</si>
  <si>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</si>
  <si>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</si>
  <si>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</si>
  <si>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</si>
  <si>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</si>
  <si>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</si>
  <si>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</si>
  <si>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</si>
  <si>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</si>
  <si>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</si>
  <si>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</si>
  <si>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</si>
  <si>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</si>
  <si>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</si>
  <si>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</si>
  <si>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</si>
  <si>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</si>
  <si>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</si>
  <si>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</si>
  <si>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</si>
  <si>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</si>
  <si>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</si>
  <si>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</si>
  <si>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</si>
  <si>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</si>
  <si>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</si>
  <si>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</si>
  <si>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</si>
  <si>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</si>
  <si>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</si>
  <si>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</si>
  <si>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</si>
  <si>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</si>
  <si>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</si>
  <si>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</si>
  <si>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</si>
  <si>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</si>
  <si>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</si>
  <si>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</si>
  <si>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</si>
  <si>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</si>
  <si>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</si>
  <si>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</si>
  <si>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</si>
  <si>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</si>
  <si>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</si>
  <si>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</si>
  <si>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</si>
  <si>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</si>
  <si>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</si>
  <si>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</si>
  <si>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</si>
  <si>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</si>
  <si>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</si>
  <si>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</si>
  <si>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</si>
  <si>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</si>
  <si>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</si>
  <si>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</si>
  <si>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</si>
  <si>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</si>
  <si>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</si>
  <si>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</si>
  <si>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</si>
  <si>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</si>
  <si>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</si>
  <si>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</si>
  <si>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</si>
  <si>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</si>
  <si>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</si>
  <si>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</si>
  <si>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</si>
  <si>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</si>
  <si>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</si>
  <si>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</si>
  <si>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</si>
  <si>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</si>
  <si>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</si>
  <si>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</si>
  <si>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</si>
  <si>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</si>
  <si>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</si>
  <si>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</si>
  <si>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</si>
  <si>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</si>
  <si>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</si>
  <si>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</si>
  <si>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</si>
  <si>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</si>
  <si>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</si>
  <si>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</si>
  <si>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</si>
  <si>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</si>
  <si>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</si>
  <si>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</si>
  <si>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</si>
  <si>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</si>
  <si>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</si>
  <si>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</si>
  <si>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</si>
  <si>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</si>
  <si>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</si>
  <si>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</si>
  <si>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</si>
  <si>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</si>
  <si>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</si>
  <si>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</si>
  <si>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</si>
  <si>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</si>
  <si>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</si>
  <si>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</si>
  <si>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</si>
  <si>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</si>
  <si>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</si>
  <si>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</si>
  <si>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</si>
  <si>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</si>
  <si>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</si>
  <si>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</si>
  <si>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</si>
  <si>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</si>
  <si>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</si>
  <si>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</si>
  <si>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</si>
  <si>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</si>
  <si>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</si>
  <si>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</si>
  <si>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</si>
  <si>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</si>
  <si>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</si>
  <si>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</si>
  <si>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</si>
  <si>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</si>
  <si>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</si>
  <si>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</si>
  <si>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</si>
  <si>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</si>
  <si>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</si>
  <si>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</si>
  <si>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</si>
  <si>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</si>
  <si>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</si>
  <si>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</si>
  <si>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</si>
  <si>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</si>
  <si>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</si>
  <si>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</si>
  <si>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</si>
  <si>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</si>
  <si>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</si>
  <si>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</si>
  <si>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</si>
  <si>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</si>
  <si>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</si>
  <si>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</si>
  <si>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</si>
  <si>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</si>
  <si>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</si>
  <si>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</si>
  <si>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</si>
  <si>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</si>
  <si>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</si>
  <si>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</si>
  <si>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</si>
  <si>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</si>
  <si>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</si>
  <si>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</si>
  <si>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</si>
  <si>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</si>
  <si>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</si>
  <si>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</si>
  <si>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</si>
  <si>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</si>
  <si>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</si>
  <si>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</si>
  <si>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</si>
  <si>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</si>
  <si>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</si>
  <si>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</si>
  <si>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</si>
  <si>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</si>
  <si>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</si>
  <si>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</si>
  <si>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</si>
  <si>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</si>
  <si>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</si>
  <si>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</si>
  <si>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</si>
  <si>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</si>
  <si>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</si>
  <si>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</si>
  <si>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</si>
  <si>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</si>
  <si>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</si>
  <si>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</si>
  <si>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</si>
  <si>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</si>
  <si>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</si>
  <si>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</si>
  <si>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</si>
  <si>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</si>
  <si>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</si>
  <si>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</si>
  <si>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</si>
  <si>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</si>
  <si>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</si>
  <si>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</si>
  <si>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</si>
  <si>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</si>
  <si>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</si>
  <si>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</si>
  <si>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</si>
  <si>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</si>
  <si>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</si>
  <si>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</si>
  <si>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</si>
  <si>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</si>
  <si>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</si>
  <si>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</si>
  <si>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</si>
  <si>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</si>
  <si>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</si>
  <si>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</si>
  <si>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</si>
  <si>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</si>
  <si>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</si>
  <si>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</si>
  <si>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</si>
  <si>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</si>
  <si>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</si>
  <si>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</si>
  <si>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</si>
  <si>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</si>
  <si>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</si>
  <si>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</si>
  <si>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</si>
  <si>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</si>
  <si>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</si>
  <si>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</si>
  <si>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</si>
  <si>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</si>
  <si>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</si>
  <si>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</si>
  <si>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</si>
  <si>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</si>
  <si>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</si>
  <si>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</si>
  <si>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</si>
  <si>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</si>
  <si>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</si>
  <si>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</si>
  <si>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</si>
  <si>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</si>
  <si>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</si>
  <si>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</si>
  <si>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</si>
  <si>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</si>
  <si>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</si>
  <si>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</si>
  <si>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</si>
  <si>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</si>
  <si>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</si>
  <si>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</si>
  <si>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</si>
  <si>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</si>
  <si>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</si>
  <si>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</si>
  <si>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</si>
  <si>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</si>
  <si>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</si>
  <si>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</si>
  <si>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</si>
  <si>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</si>
  <si>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</si>
  <si>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</si>
  <si>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</si>
  <si>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</si>
  <si>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</si>
  <si>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</si>
  <si>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</si>
  <si>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</si>
  <si>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</si>
  <si>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</si>
  <si>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</si>
  <si>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</si>
  <si>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</si>
  <si>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</si>
  <si>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</si>
  <si>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</si>
  <si>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</si>
  <si>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</si>
  <si>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</si>
  <si>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</si>
  <si>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</si>
  <si>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</si>
  <si>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</si>
  <si>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</si>
  <si>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</si>
  <si>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</si>
  <si>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</si>
  <si>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</si>
  <si>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</si>
  <si>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</si>
  <si>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</si>
  <si>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</si>
  <si>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</si>
  <si>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</si>
  <si>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</si>
  <si>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</si>
  <si>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</si>
  <si>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</si>
  <si>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</si>
  <si>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</si>
  <si>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</si>
  <si>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</si>
  <si>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</si>
  <si>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</si>
  <si>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</si>
  <si>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</si>
  <si>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</si>
  <si>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</si>
  <si>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</si>
  <si>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</si>
  <si>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</si>
  <si>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</si>
  <si>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</si>
  <si>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</si>
  <si>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</si>
  <si>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</si>
  <si>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</si>
  <si>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</si>
  <si>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</si>
  <si>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</si>
  <si>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</si>
  <si>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</si>
  <si>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</si>
  <si>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</si>
  <si>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</si>
  <si>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</si>
  <si>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</si>
  <si>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</si>
  <si>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</si>
  <si>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</si>
  <si>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</si>
  <si>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</si>
  <si>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</si>
  <si>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</si>
  <si>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</si>
  <si>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</si>
  <si>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</si>
  <si>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</si>
  <si>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</si>
  <si>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</si>
  <si>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</si>
  <si>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</si>
  <si>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</si>
  <si>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</si>
  <si>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</si>
  <si>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</si>
  <si>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</si>
  <si>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</si>
  <si>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</si>
  <si>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</si>
  <si>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</si>
  <si>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</si>
  <si>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</si>
  <si>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</si>
  <si>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</si>
  <si>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</si>
  <si>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</si>
  <si>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</si>
  <si>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</si>
  <si>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</si>
  <si>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</si>
  <si>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</si>
  <si>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</si>
  <si>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</si>
  <si>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</si>
  <si>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</si>
  <si>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</si>
  <si>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</si>
  <si>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</si>
  <si>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</si>
  <si>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</si>
  <si>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</si>
  <si>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</si>
  <si>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</si>
  <si>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</si>
  <si>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</si>
  <si>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</si>
  <si>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</si>
  <si>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</si>
  <si>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</si>
  <si>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</si>
  <si>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</si>
  <si>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</si>
  <si>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</si>
  <si>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</si>
  <si>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</si>
  <si>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</si>
  <si>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</si>
  <si>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</si>
  <si>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</si>
  <si>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</si>
  <si>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</si>
  <si>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</si>
  <si>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</si>
  <si>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</si>
  <si>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</si>
  <si>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</si>
  <si>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</si>
  <si>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</si>
  <si>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</si>
  <si>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</si>
  <si>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</si>
  <si>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</si>
  <si>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</si>
  <si>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</si>
  <si>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</si>
  <si>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</si>
  <si>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</si>
  <si>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</si>
  <si>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</si>
  <si>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</si>
  <si>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</si>
  <si>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</si>
  <si>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</si>
  <si>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</si>
  <si>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</si>
  <si>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</si>
  <si>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</si>
  <si>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</si>
  <si>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</si>
  <si>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</si>
  <si>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</si>
  <si>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</si>
  <si>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</si>
  <si>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</si>
  <si>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</si>
  <si>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</si>
  <si>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</si>
  <si>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</si>
  <si>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</si>
  <si>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</si>
  <si>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</si>
  <si>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</si>
  <si>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</si>
  <si>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</si>
  <si>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</si>
  <si>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</si>
  <si>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</si>
  <si>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</si>
  <si>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</si>
  <si>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</si>
  <si>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</si>
  <si>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</si>
  <si>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</si>
  <si>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</si>
  <si>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</si>
  <si>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</si>
  <si>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</si>
  <si>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</si>
  <si>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</si>
  <si>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</si>
  <si>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</si>
  <si>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</si>
  <si>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</si>
  <si>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</si>
  <si>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</si>
  <si>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</si>
  <si>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</si>
  <si>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</si>
  <si>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</si>
  <si>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</si>
  <si>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</si>
  <si>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</si>
  <si>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</si>
  <si>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</si>
  <si>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</si>
  <si>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</si>
  <si>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</si>
  <si>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</si>
  <si>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</si>
  <si>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</si>
  <si>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</si>
  <si>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</si>
  <si>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</si>
  <si>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</si>
  <si>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</si>
  <si>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</si>
  <si>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</si>
  <si>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</si>
  <si>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</si>
  <si>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</si>
  <si>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</si>
  <si>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</si>
  <si>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</si>
  <si>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</si>
  <si>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</si>
  <si>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</si>
  <si>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</si>
  <si>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</si>
  <si>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</si>
  <si>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</si>
  <si>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</si>
  <si>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</si>
  <si>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</si>
  <si>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</si>
  <si>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</si>
  <si>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</si>
  <si>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</si>
  <si>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</si>
  <si>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</si>
  <si>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</si>
  <si>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</si>
  <si>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</si>
  <si>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</si>
  <si>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</si>
  <si>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</si>
  <si>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</si>
  <si>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</si>
  <si>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</si>
  <si>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</si>
  <si>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</si>
  <si>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</si>
  <si>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</si>
  <si>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</si>
  <si>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</si>
  <si>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</si>
  <si>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</si>
  <si>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</si>
  <si>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</si>
  <si>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</si>
  <si>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</si>
  <si>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</si>
  <si>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</si>
  <si>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</si>
  <si>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</si>
  <si>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</si>
  <si>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</si>
  <si>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</si>
  <si>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</si>
  <si>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</si>
  <si>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</si>
  <si>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</si>
  <si>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</si>
  <si>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</si>
  <si>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</si>
  <si>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</si>
  <si>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</si>
  <si>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</si>
  <si>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</si>
  <si>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</si>
  <si>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</si>
  <si>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</si>
  <si>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</si>
  <si>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</si>
  <si>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</si>
  <si>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</si>
  <si>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</si>
  <si>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</si>
  <si>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</si>
  <si>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</si>
  <si>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</si>
  <si>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</si>
  <si>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</si>
  <si>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</si>
  <si>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</si>
  <si>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</si>
  <si>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</si>
  <si>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</si>
  <si>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</si>
  <si>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</si>
  <si>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</si>
  <si>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</si>
  <si>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</si>
  <si>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</si>
  <si>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</si>
  <si>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</si>
  <si>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</si>
  <si>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</si>
  <si>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</si>
  <si>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</si>
  <si>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</si>
  <si>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</si>
  <si>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</si>
  <si>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</si>
  <si>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</si>
  <si>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</si>
  <si>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</si>
  <si>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</si>
  <si>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</si>
  <si>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</si>
  <si>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</si>
  <si>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</si>
  <si>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</si>
  <si>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</si>
  <si>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</si>
  <si>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</si>
  <si>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</si>
  <si>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</si>
  <si>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</si>
  <si>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</si>
  <si>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</si>
  <si>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</si>
  <si>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</si>
  <si>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</si>
  <si>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</si>
  <si>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</si>
  <si>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</si>
  <si>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</si>
  <si>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</si>
  <si>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</si>
  <si>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</si>
  <si>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</si>
  <si>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</si>
  <si>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</si>
  <si>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</si>
  <si>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</si>
  <si>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</si>
  <si>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</si>
  <si>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</si>
  <si>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</si>
  <si>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</si>
  <si>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</si>
  <si>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</si>
  <si>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</si>
  <si>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</si>
  <si>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</si>
  <si>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</si>
  <si>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</si>
  <si>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</si>
  <si>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</si>
  <si>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</si>
  <si>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</si>
  <si>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</si>
  <si>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</si>
  <si>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</si>
  <si>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</si>
  <si>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</si>
  <si>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</si>
  <si>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</si>
  <si>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</si>
  <si>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</si>
  <si>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</si>
  <si>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</si>
  <si>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</si>
  <si>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</si>
  <si>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</si>
  <si>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</si>
  <si>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</si>
  <si>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</si>
  <si>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</si>
  <si>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</si>
  <si>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</si>
  <si>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</si>
  <si>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</si>
  <si>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</si>
  <si>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</si>
  <si>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</si>
  <si>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</si>
  <si>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</si>
  <si>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</si>
  <si>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</si>
  <si>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</si>
  <si>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</si>
  <si>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</si>
  <si>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</si>
  <si>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</si>
  <si>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</si>
  <si>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</si>
  <si>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</si>
  <si>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</si>
  <si>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</si>
  <si>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</si>
  <si>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</si>
  <si>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</si>
  <si>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</si>
  <si>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</si>
  <si>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</si>
  <si>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</si>
  <si>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</si>
  <si>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</si>
  <si>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</si>
  <si>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</si>
  <si>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</si>
  <si>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</si>
  <si>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</si>
  <si>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</si>
  <si>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</si>
  <si>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</si>
  <si>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</si>
  <si>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</si>
  <si>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</si>
  <si>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</si>
  <si>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</si>
  <si>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</si>
  <si>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</si>
  <si>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</si>
  <si>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</si>
  <si>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</si>
  <si>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</si>
  <si>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</si>
  <si>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</si>
  <si>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</si>
  <si>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</si>
  <si>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</si>
  <si>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</si>
  <si>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</si>
  <si>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</si>
  <si>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</si>
  <si>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</si>
  <si>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</si>
  <si>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</si>
  <si>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</si>
  <si>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</si>
  <si>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</si>
  <si>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</si>
  <si>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</si>
  <si>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</si>
  <si>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</si>
  <si>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</si>
  <si>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</si>
  <si>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</si>
  <si>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</si>
  <si>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</si>
  <si>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</si>
  <si>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</si>
  <si>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</si>
  <si>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</si>
  <si>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</si>
  <si>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</si>
  <si>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</si>
  <si>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</si>
  <si>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</si>
  <si>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</si>
  <si>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</si>
  <si>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</si>
  <si>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</si>
  <si>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</si>
  <si>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</si>
  <si>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</si>
  <si>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</si>
  <si>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</si>
  <si>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</si>
  <si>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</si>
  <si>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</si>
  <si>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</si>
  <si>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</si>
  <si>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</si>
  <si>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</si>
  <si>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</si>
  <si>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</si>
  <si>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</si>
  <si>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</si>
  <si>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</si>
  <si>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</si>
  <si>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</si>
  <si>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</si>
  <si>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</si>
  <si>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</si>
  <si>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</si>
  <si>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</si>
  <si>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</si>
  <si>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</si>
  <si>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</si>
  <si>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</si>
  <si>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</si>
  <si>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</si>
  <si>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</si>
  <si>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</si>
  <si>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</si>
  <si>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</si>
  <si>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</si>
  <si>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</si>
  <si>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</si>
  <si>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</si>
  <si>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</si>
  <si>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</si>
  <si>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</si>
  <si>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</si>
  <si>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</si>
  <si>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</si>
  <si>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</si>
  <si>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</si>
  <si>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</si>
  <si>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</si>
  <si>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</si>
  <si>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</si>
  <si>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</si>
  <si>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</si>
  <si>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</si>
  <si>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</si>
  <si>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</si>
  <si>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</si>
  <si>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</si>
  <si>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</si>
  <si>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</si>
  <si>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</si>
  <si>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</si>
  <si>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</si>
  <si>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</si>
  <si>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</si>
  <si>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</si>
  <si>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</si>
  <si>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</si>
  <si>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</si>
  <si>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</si>
  <si>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</si>
  <si>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</si>
  <si>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</si>
  <si>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</si>
  <si>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</si>
  <si>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</si>
  <si>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</si>
  <si>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</si>
  <si>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</si>
  <si>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</si>
  <si>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</si>
  <si>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</si>
  <si>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</si>
  <si>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</si>
  <si>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</si>
  <si>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</si>
  <si>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</si>
  <si>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</si>
  <si>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</si>
  <si>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</si>
  <si>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</si>
  <si>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</si>
  <si>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</si>
  <si>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</si>
  <si>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</si>
  <si>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</si>
  <si>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</si>
  <si>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</si>
  <si>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</si>
  <si>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</si>
  <si>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</si>
  <si>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</si>
  <si>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</si>
  <si>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</si>
  <si>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</si>
  <si>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</si>
  <si>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</si>
  <si>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</si>
  <si>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</si>
  <si>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</si>
  <si>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</si>
  <si>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</si>
  <si>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</si>
  <si>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</si>
  <si>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</si>
  <si>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</si>
  <si>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</si>
  <si>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</si>
  <si>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</si>
  <si>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</si>
  <si>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</si>
  <si>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</si>
  <si>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</si>
  <si>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</si>
  <si>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</si>
  <si>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</si>
  <si>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</si>
  <si>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</si>
  <si>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</si>
  <si>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</si>
  <si>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</si>
  <si>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</si>
  <si>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</si>
  <si>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</si>
  <si>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</si>
  <si>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</si>
  <si>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</si>
  <si>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</si>
  <si>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</si>
  <si>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</si>
  <si>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</si>
  <si>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</si>
  <si>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</si>
  <si>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</si>
  <si>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</si>
  <si>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</si>
  <si>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</si>
  <si>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</si>
  <si>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</si>
  <si>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</si>
  <si>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</si>
  <si>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</si>
  <si>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</si>
  <si>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</si>
  <si>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</si>
  <si>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</si>
  <si>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</si>
  <si>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</si>
  <si>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</si>
  <si>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</si>
  <si>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</si>
  <si>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</si>
  <si>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</si>
  <si>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</si>
  <si>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</si>
  <si>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</si>
  <si>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</si>
  <si>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</si>
  <si>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</si>
  <si>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</si>
  <si>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</si>
  <si>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</si>
  <si>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</si>
  <si>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</si>
  <si>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</si>
  <si>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</si>
  <si>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</si>
  <si>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</si>
  <si>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</si>
  <si>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</si>
  <si>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</si>
  <si>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</si>
  <si>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</si>
  <si>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</si>
  <si>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</si>
  <si>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</si>
  <si>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</si>
  <si>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</si>
  <si>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</si>
  <si>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</si>
  <si>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</si>
  <si>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</si>
  <si>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</si>
  <si>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</si>
  <si>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</si>
  <si>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</si>
  <si>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</si>
  <si>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</si>
  <si>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</si>
  <si>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</si>
  <si>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</si>
  <si>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</si>
  <si>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</si>
  <si>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</si>
  <si>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</si>
  <si>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</si>
  <si>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</si>
  <si>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</si>
  <si>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</si>
  <si>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</si>
  <si>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</si>
  <si>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</si>
  <si>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</si>
  <si>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</si>
  <si>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</si>
  <si>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</si>
  <si>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</si>
  <si>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</si>
  <si>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</si>
  <si>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</si>
  <si>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</si>
  <si>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</si>
  <si>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</si>
  <si>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</si>
  <si>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</si>
  <si>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</si>
  <si>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</si>
  <si>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</si>
  <si>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</si>
  <si>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</si>
  <si>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</si>
  <si>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</si>
  <si>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</si>
  <si>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</si>
  <si>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</si>
  <si>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</si>
  <si>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</si>
  <si>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</si>
  <si>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</si>
  <si>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</si>
  <si>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</si>
  <si>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</si>
  <si>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</si>
  <si>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</si>
  <si>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</si>
  <si>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</si>
  <si>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</si>
  <si>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</si>
  <si>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</si>
  <si>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</si>
  <si>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</si>
  <si>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</si>
  <si>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</si>
  <si>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</si>
  <si>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</si>
  <si>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</si>
  <si>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</si>
  <si>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</si>
  <si>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</si>
  <si>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</si>
  <si>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</si>
  <si>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</si>
  <si>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</si>
  <si>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</si>
  <si>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</si>
  <si>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</si>
  <si>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</si>
  <si>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</si>
  <si>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</si>
  <si>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</si>
  <si>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</si>
  <si>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</si>
  <si>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</si>
  <si>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</si>
  <si>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</si>
  <si>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</si>
  <si>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</si>
  <si>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</si>
  <si>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</si>
  <si>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</si>
  <si>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</si>
  <si>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</si>
  <si>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</si>
  <si>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</si>
  <si>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</si>
  <si>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</si>
  <si>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</si>
  <si>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</si>
  <si>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</si>
  <si>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</si>
  <si>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</si>
  <si>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</si>
  <si>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</si>
  <si>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</si>
  <si>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</si>
  <si>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</si>
  <si>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</si>
  <si>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</si>
  <si>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</si>
  <si>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</si>
  <si>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</si>
  <si>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</si>
  <si>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</si>
  <si>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</si>
  <si>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</si>
  <si>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</si>
  <si>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</si>
  <si>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</si>
  <si>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</si>
  <si>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</si>
  <si>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</si>
  <si>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</si>
  <si>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</si>
  <si>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</si>
  <si>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</si>
  <si>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</si>
  <si>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</si>
  <si>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</si>
  <si>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</si>
  <si>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</si>
  <si>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</si>
  <si>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</si>
  <si>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</si>
  <si>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</si>
  <si>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</si>
  <si>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</si>
  <si>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</si>
  <si>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</si>
  <si>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</si>
  <si>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</si>
  <si>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</si>
  <si>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</si>
  <si>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</si>
  <si>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</si>
  <si>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</si>
  <si>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</si>
  <si>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</si>
  <si>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</si>
  <si>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</si>
  <si>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</si>
  <si>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</si>
  <si>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</si>
  <si>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</si>
  <si>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</si>
  <si>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</si>
  <si>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</si>
  <si>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</si>
  <si>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</si>
  <si>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</si>
  <si>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</si>
  <si>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</si>
  <si>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</si>
  <si>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</si>
  <si>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</si>
  <si>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</si>
  <si>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</si>
  <si>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</si>
  <si>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</si>
  <si>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</si>
  <si>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</si>
  <si>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</si>
  <si>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</si>
  <si>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</si>
  <si>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</si>
  <si>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</si>
  <si>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</si>
  <si>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</si>
  <si>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</si>
  <si>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</si>
  <si>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</si>
  <si>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</si>
  <si>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</si>
  <si>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</si>
  <si>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</si>
  <si>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</si>
  <si>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</si>
  <si>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</si>
  <si>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</si>
  <si>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</si>
  <si>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</si>
  <si>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</si>
  <si>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</si>
  <si>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</si>
  <si>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</si>
  <si>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</si>
  <si>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</si>
  <si>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</si>
  <si>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</si>
  <si>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</si>
  <si>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</si>
  <si>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</si>
  <si>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</si>
  <si>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</si>
  <si>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</si>
  <si>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</si>
  <si>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</si>
  <si>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</si>
  <si>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</si>
  <si>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</si>
  <si>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</si>
  <si>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</si>
  <si>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</si>
  <si>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</si>
  <si>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</si>
  <si>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</si>
  <si>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</si>
  <si>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</si>
  <si>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</si>
  <si>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</si>
  <si>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</si>
  <si>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</si>
  <si>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</si>
  <si>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</si>
  <si>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</si>
  <si>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</si>
  <si>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</si>
  <si>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</si>
  <si>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</si>
  <si>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</si>
  <si>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</si>
  <si>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</si>
  <si>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</si>
  <si>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</si>
  <si>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</si>
  <si>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</si>
  <si>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</si>
  <si>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</si>
  <si>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</si>
  <si>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</si>
  <si>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</si>
  <si>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</si>
  <si>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</si>
  <si>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</si>
  <si>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</si>
  <si>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</si>
  <si>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</si>
  <si>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</si>
  <si>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</si>
  <si>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</si>
  <si>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</si>
  <si>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</si>
  <si>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</si>
  <si>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</si>
  <si>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</si>
  <si>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</si>
  <si>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</si>
  <si>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</si>
  <si>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</si>
  <si>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</si>
  <si>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</si>
  <si>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</si>
  <si>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</si>
  <si>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</si>
  <si>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</si>
  <si>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</si>
  <si>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</si>
  <si>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</si>
  <si>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</si>
  <si>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</si>
  <si>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</si>
  <si>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</si>
  <si>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</si>
  <si>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</si>
  <si>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</si>
  <si>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</si>
  <si>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</si>
  <si>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</si>
  <si>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</si>
  <si>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</si>
  <si>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</si>
  <si>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</si>
  <si>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</si>
  <si>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</si>
  <si>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</si>
  <si>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</si>
  <si>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</si>
  <si>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</si>
  <si>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</si>
  <si>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</si>
  <si>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</si>
  <si>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</si>
  <si>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</si>
  <si>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</si>
  <si>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</si>
  <si>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</si>
  <si>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</si>
  <si>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</si>
  <si>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</si>
  <si>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</si>
  <si>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</si>
  <si>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</si>
  <si>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</si>
  <si>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</si>
  <si>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</si>
  <si>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</si>
  <si>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</si>
  <si>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</si>
  <si>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</si>
  <si>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</si>
  <si>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</si>
  <si>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</si>
  <si>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</si>
  <si>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</si>
  <si>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</si>
  <si>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</si>
  <si>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</si>
  <si>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</si>
  <si>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</si>
  <si>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</si>
  <si>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</si>
  <si>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</si>
  <si>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</si>
  <si>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</si>
  <si>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</si>
  <si>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</si>
  <si>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</si>
  <si>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</si>
  <si>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</si>
  <si>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</si>
  <si>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</si>
  <si>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</si>
  <si>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</si>
  <si>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</si>
  <si>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</si>
  <si>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</si>
  <si>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</si>
  <si>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</si>
  <si>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</si>
  <si>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</si>
  <si>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</si>
  <si>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</si>
  <si>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</si>
  <si>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</si>
  <si>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</si>
  <si>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</si>
  <si>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</si>
  <si>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</si>
  <si>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</si>
  <si>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</si>
  <si>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</si>
  <si>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</si>
  <si>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</si>
  <si>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</si>
  <si>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</si>
  <si>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</si>
  <si>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</si>
  <si>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</si>
  <si>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</si>
  <si>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</si>
  <si>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</si>
  <si>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</si>
  <si>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</si>
  <si>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</si>
  <si>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</si>
  <si>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</si>
  <si>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</si>
  <si>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</si>
  <si>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</si>
  <si>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</si>
  <si>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</si>
  <si>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</si>
  <si>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</si>
  <si>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</si>
  <si>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</si>
  <si>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</si>
  <si>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</si>
  <si>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</si>
  <si>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</si>
  <si>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</si>
  <si>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</si>
  <si>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</si>
  <si>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</si>
  <si>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</si>
  <si>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</si>
  <si>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</si>
  <si>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</si>
  <si>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</si>
  <si>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</si>
  <si>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</si>
  <si>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</si>
  <si>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</si>
  <si>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</si>
  <si>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</si>
  <si>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</si>
  <si>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</si>
  <si>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</si>
  <si>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</si>
  <si>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</si>
  <si>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</si>
  <si>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</si>
  <si>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</si>
  <si>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</si>
  <si>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</si>
  <si>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</si>
  <si>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</si>
  <si>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</si>
  <si>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</si>
  <si>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</si>
  <si>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</si>
  <si>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</si>
  <si>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</si>
  <si>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</si>
  <si>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</si>
  <si>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</si>
  <si>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</si>
  <si>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</si>
  <si>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</si>
  <si>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</si>
  <si>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</si>
  <si>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</si>
  <si>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</si>
  <si>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</si>
  <si>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</si>
  <si>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</si>
  <si>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</si>
  <si>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</si>
  <si>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</si>
  <si>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</si>
  <si>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</si>
  <si>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</si>
  <si>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</si>
  <si>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</si>
  <si>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</si>
  <si>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</si>
  <si>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</si>
  <si>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</si>
  <si>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</si>
  <si>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</si>
  <si>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</si>
  <si>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</si>
  <si>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</si>
  <si>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</si>
  <si>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</si>
  <si>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</si>
  <si>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</si>
  <si>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</si>
  <si>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</si>
  <si>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</si>
  <si>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</si>
  <si>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</si>
  <si>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</si>
  <si>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</si>
  <si>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</si>
  <si>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</si>
  <si>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</si>
  <si>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</si>
  <si>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</si>
  <si>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</si>
  <si>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</si>
  <si>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</si>
  <si>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</si>
  <si>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</si>
  <si>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</si>
  <si>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</si>
  <si>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</si>
  <si>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</si>
  <si>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</si>
  <si>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</si>
  <si>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</si>
  <si>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</si>
  <si>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</si>
  <si>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</si>
  <si>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</si>
  <si>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</si>
  <si>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</si>
  <si>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</si>
  <si>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</si>
  <si>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</si>
  <si>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</si>
  <si>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</si>
  <si>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</si>
  <si>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</si>
  <si>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</si>
  <si>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</si>
  <si>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</si>
  <si>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</si>
  <si>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</si>
  <si>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</si>
  <si>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</si>
  <si>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</si>
  <si>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</si>
  <si>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</si>
  <si>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</si>
  <si>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</si>
  <si>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</si>
  <si>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</si>
  <si>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</si>
  <si>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</si>
  <si>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</si>
  <si>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</si>
  <si>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</si>
  <si>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</si>
  <si>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</si>
  <si>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</si>
  <si>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</si>
  <si>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</si>
  <si>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</si>
  <si>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</si>
  <si>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</si>
  <si>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</si>
  <si>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</si>
  <si>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</si>
  <si>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</si>
  <si>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</si>
  <si>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</si>
  <si>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</si>
  <si>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</si>
  <si>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</si>
  <si>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</si>
  <si>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</si>
  <si>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</si>
  <si>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</si>
  <si>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</si>
  <si>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</si>
  <si>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</si>
  <si>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</si>
  <si>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</si>
  <si>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</si>
  <si>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</si>
  <si>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</si>
  <si>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</si>
  <si>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</si>
  <si>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</si>
  <si>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</si>
  <si>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</si>
  <si>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</si>
  <si>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</si>
  <si>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</si>
  <si>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</si>
  <si>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</si>
  <si>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</si>
  <si>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</si>
  <si>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</si>
  <si>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</si>
  <si>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</si>
  <si>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</si>
  <si>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</si>
  <si>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</si>
  <si>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</si>
  <si>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</si>
  <si>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</si>
  <si>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</si>
  <si>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</si>
  <si>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</si>
  <si>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</si>
  <si>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</si>
  <si>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</si>
  <si>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</si>
  <si>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</si>
  <si>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</si>
  <si>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</si>
  <si>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</si>
  <si>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</si>
  <si>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</si>
  <si>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</si>
  <si>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</si>
  <si>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</si>
  <si>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</si>
  <si>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</si>
  <si>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</si>
  <si>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</si>
  <si>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</si>
  <si>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</si>
  <si>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</si>
  <si>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</si>
  <si>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</si>
  <si>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</si>
  <si>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</si>
  <si>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</si>
  <si>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</si>
  <si>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</si>
  <si>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</si>
  <si>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</si>
  <si>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</si>
  <si>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</si>
  <si>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</si>
  <si>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</si>
  <si>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</si>
  <si>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</si>
  <si>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</si>
  <si>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</si>
  <si>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</si>
  <si>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</si>
  <si>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</si>
  <si>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</si>
  <si>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</si>
  <si>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</si>
  <si>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</si>
  <si>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</si>
  <si>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</si>
  <si>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</si>
  <si>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</si>
  <si>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</si>
  <si>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</si>
  <si>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</si>
  <si>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</si>
  <si>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</si>
  <si>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</si>
  <si>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</si>
  <si>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</si>
  <si>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</si>
  <si>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</si>
  <si>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</si>
  <si>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</si>
  <si>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</si>
  <si>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</si>
  <si>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</si>
  <si>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</si>
  <si>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</si>
  <si>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</si>
  <si>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</si>
  <si>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</si>
  <si>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</si>
  <si>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</si>
  <si>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</si>
  <si>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</si>
  <si>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</si>
  <si>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</si>
  <si>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</si>
  <si>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</si>
  <si>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</si>
  <si>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</si>
  <si>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</si>
  <si>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</si>
  <si>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</si>
  <si>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</si>
  <si>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</si>
  <si>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</si>
  <si>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</si>
  <si>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</si>
  <si>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</si>
  <si>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</si>
  <si>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</si>
  <si>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</si>
  <si>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</si>
  <si>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</si>
  <si>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</si>
  <si>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</si>
  <si>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</si>
  <si>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</si>
  <si>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</si>
  <si>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</si>
  <si>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</si>
  <si>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</si>
  <si>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</si>
  <si>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</si>
  <si>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</si>
  <si>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</si>
  <si>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</si>
  <si>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</si>
  <si>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</si>
  <si>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</si>
  <si>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</si>
  <si>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</si>
  <si>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</si>
  <si>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</si>
  <si>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</si>
  <si>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</si>
  <si>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</si>
  <si>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</si>
  <si>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</si>
  <si>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</si>
  <si>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</si>
  <si>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</si>
  <si>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</si>
  <si>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</si>
  <si>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</si>
  <si>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</si>
  <si>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</si>
  <si>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</si>
  <si>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</si>
  <si>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</si>
  <si>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</si>
  <si>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</si>
  <si>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</si>
  <si>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</si>
  <si>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</si>
  <si>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</si>
  <si>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</si>
  <si>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</si>
  <si>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</si>
  <si>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</si>
  <si>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</si>
  <si>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</si>
  <si>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</si>
  <si>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</si>
  <si>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</si>
  <si>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</si>
  <si>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</si>
  <si>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</si>
  <si>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</si>
  <si>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</si>
  <si>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</si>
  <si>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</si>
  <si>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</si>
  <si>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</si>
  <si>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</si>
  <si>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</si>
  <si>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</si>
  <si>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</si>
  <si>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</si>
  <si>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</si>
  <si>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</si>
  <si>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</si>
  <si>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</si>
  <si>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</si>
  <si>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</si>
  <si>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</si>
  <si>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</si>
  <si>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</si>
  <si>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</si>
  <si>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</si>
  <si>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</si>
  <si>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</si>
  <si>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</si>
  <si>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</si>
  <si>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</si>
  <si>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</si>
  <si>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</si>
  <si>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</si>
  <si>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</si>
  <si>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</si>
  <si>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</si>
  <si>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</si>
  <si>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</si>
  <si>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</si>
  <si>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</si>
  <si>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</si>
  <si>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</si>
  <si>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</si>
  <si>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</si>
  <si>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</si>
  <si>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</si>
  <si>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</si>
  <si>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</si>
  <si>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</si>
  <si>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</si>
  <si>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</si>
  <si>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</si>
  <si>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</si>
  <si>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</si>
  <si>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</si>
  <si>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</si>
  <si>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</si>
  <si>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</si>
  <si>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</si>
  <si>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</si>
  <si>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</si>
  <si>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</si>
  <si>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</si>
  <si>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</si>
  <si>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</si>
  <si>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</si>
  <si>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</si>
  <si>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</si>
  <si>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</si>
  <si>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</si>
  <si>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</si>
  <si>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</si>
  <si>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</si>
  <si>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</si>
  <si>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</si>
  <si>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</si>
  <si>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</si>
  <si>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</si>
  <si>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</si>
  <si>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</si>
  <si>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</si>
  <si>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</si>
  <si>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</si>
  <si>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</si>
  <si>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</si>
  <si>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</si>
  <si>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</si>
  <si>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</si>
  <si>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</si>
  <si>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</si>
  <si>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</si>
  <si>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</si>
  <si>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</si>
  <si>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</si>
  <si>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</si>
  <si>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</si>
  <si>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</si>
  <si>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</si>
  <si>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</si>
  <si>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</si>
  <si>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</si>
  <si>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</si>
  <si>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</si>
  <si>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</si>
  <si>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</si>
  <si>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</si>
  <si>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</si>
  <si>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</si>
  <si>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</si>
  <si>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</si>
  <si>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</si>
  <si>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</si>
  <si>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</si>
  <si>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</si>
  <si>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</si>
  <si>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</si>
  <si>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</si>
  <si>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</si>
  <si>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</si>
  <si>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</si>
  <si>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</si>
  <si>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</si>
  <si>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</si>
  <si>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</si>
  <si>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</si>
  <si>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</si>
  <si>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</si>
  <si>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</si>
  <si>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</si>
  <si>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</si>
  <si>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</si>
  <si>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</si>
  <si>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</si>
  <si>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</si>
  <si>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</si>
  <si>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</si>
  <si>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</si>
  <si>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</si>
  <si>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</si>
  <si>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</si>
  <si>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</si>
  <si>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</si>
  <si>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</si>
  <si>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</si>
  <si>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</si>
  <si>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</si>
  <si>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</si>
  <si>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</si>
  <si>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</si>
  <si>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</si>
  <si>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</si>
  <si>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</si>
  <si>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</si>
  <si>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</si>
  <si>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</si>
  <si>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</si>
  <si>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</si>
  <si>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</si>
  <si>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</si>
  <si>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</si>
  <si>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</si>
  <si>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</si>
  <si>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</si>
  <si>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</si>
  <si>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</si>
  <si>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</si>
  <si>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</si>
  <si>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</si>
  <si>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</si>
  <si>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</si>
  <si>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</si>
  <si>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</si>
  <si>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</si>
  <si>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</si>
  <si>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</si>
  <si>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</si>
  <si>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</si>
  <si>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</si>
  <si>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</si>
  <si>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</si>
  <si>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</si>
  <si>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</si>
  <si>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</si>
  <si>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</si>
  <si>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</si>
  <si>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</si>
  <si>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</si>
  <si>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</si>
  <si>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</si>
  <si>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</si>
  <si>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</si>
  <si>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</si>
  <si>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</si>
  <si>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</si>
  <si>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</si>
  <si>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</si>
  <si>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</si>
  <si>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</si>
  <si>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</si>
  <si>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</si>
  <si>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</si>
  <si>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</si>
  <si>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</si>
  <si>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</si>
  <si>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</si>
  <si>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</si>
  <si>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</si>
  <si>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</si>
  <si>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</si>
  <si>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</si>
  <si>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</si>
  <si>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</si>
  <si>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</si>
  <si>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</si>
  <si>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</si>
  <si>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</si>
  <si>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</si>
  <si>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</si>
  <si>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</si>
  <si>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</si>
  <si>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</si>
  <si>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</si>
  <si>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</si>
  <si>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</si>
  <si>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</si>
  <si>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</si>
  <si>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</si>
  <si>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</si>
  <si>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</si>
  <si>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</si>
  <si>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</si>
  <si>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</si>
  <si>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</si>
  <si>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</si>
  <si>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</si>
  <si>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</si>
  <si>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</si>
  <si>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</si>
  <si>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</si>
  <si>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</si>
  <si>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</si>
  <si>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</si>
  <si>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</si>
  <si>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</si>
  <si>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</si>
  <si>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</si>
  <si>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</si>
  <si>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</si>
  <si>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</si>
  <si>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</si>
  <si>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</si>
  <si>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</si>
  <si>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</si>
  <si>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</si>
  <si>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</si>
  <si>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</si>
  <si>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</si>
  <si>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</si>
  <si>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</si>
  <si>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</si>
  <si>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</si>
  <si>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</si>
  <si>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</si>
  <si>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</si>
  <si>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</si>
  <si>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</si>
  <si>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</si>
  <si>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</si>
  <si>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</si>
  <si>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</si>
  <si>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</si>
  <si>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</si>
  <si>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</si>
  <si>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</si>
  <si>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</si>
  <si>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</si>
  <si>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</si>
  <si>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</si>
  <si>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</si>
  <si>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</si>
  <si>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</si>
  <si>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</si>
  <si>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</si>
  <si>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</si>
  <si>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</si>
  <si>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</si>
  <si>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</si>
  <si>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</si>
  <si>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</si>
  <si>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</si>
  <si>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</si>
  <si>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</si>
  <si>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</si>
  <si>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</si>
  <si>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</si>
  <si>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</si>
  <si>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</si>
  <si>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</si>
  <si>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</si>
  <si>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</si>
  <si>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</si>
  <si>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</si>
  <si>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</si>
  <si>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</si>
  <si>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</si>
  <si>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</si>
  <si>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</si>
  <si>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</si>
  <si>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</si>
  <si>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</si>
  <si>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</si>
  <si>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</si>
  <si>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</si>
  <si>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</si>
  <si>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</si>
  <si>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</si>
  <si>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</si>
  <si>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</si>
  <si>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</si>
  <si>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</si>
  <si>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</si>
  <si>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</si>
  <si>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</si>
  <si>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</si>
  <si>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</si>
  <si>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</si>
  <si>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</si>
  <si>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</si>
  <si>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</si>
  <si>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</si>
  <si>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</si>
  <si>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</si>
  <si>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</si>
  <si>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</si>
  <si>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</si>
  <si>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</si>
  <si>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</si>
  <si>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</si>
  <si>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</si>
  <si>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</si>
  <si>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</si>
  <si>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</si>
  <si>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</si>
  <si>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</si>
  <si>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</si>
  <si>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</si>
  <si>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</si>
  <si>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</si>
  <si>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</si>
  <si>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</si>
  <si>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</si>
  <si>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</si>
  <si>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</si>
  <si>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</si>
  <si>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</si>
  <si>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</si>
  <si>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</si>
  <si>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</si>
  <si>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</si>
  <si>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</si>
  <si>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</si>
  <si>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</si>
  <si>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</si>
  <si>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</si>
  <si>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</si>
  <si>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</si>
  <si>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</si>
  <si>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</si>
  <si>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</si>
  <si>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</si>
  <si>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</si>
  <si>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</si>
  <si>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</si>
  <si>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</si>
  <si>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</si>
  <si>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</si>
  <si>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</si>
  <si>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</si>
  <si>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</si>
  <si>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</si>
  <si>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</si>
  <si>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</si>
  <si>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</si>
  <si>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</si>
  <si>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</si>
  <si>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</si>
  <si>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</si>
  <si>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</si>
  <si>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</si>
  <si>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</si>
  <si>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</si>
  <si>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</si>
  <si>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</si>
  <si>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</si>
  <si>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</si>
  <si>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</si>
  <si>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</si>
  <si>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</si>
  <si>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</si>
  <si>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</si>
  <si>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</si>
  <si>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</si>
  <si>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</si>
  <si>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</si>
  <si>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</si>
  <si>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</si>
  <si>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</si>
  <si>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</si>
  <si>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</si>
  <si>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</si>
  <si>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</si>
  <si>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</si>
  <si>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</si>
  <si>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</si>
  <si>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</si>
  <si>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</si>
  <si>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</si>
  <si>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</si>
  <si>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</si>
  <si>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</si>
  <si>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</si>
  <si>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</si>
  <si>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</si>
  <si>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</si>
  <si>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</si>
  <si>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</si>
  <si>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</si>
  <si>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</si>
  <si>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</si>
  <si>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</si>
  <si>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</si>
  <si>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</si>
  <si>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</si>
  <si>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</si>
  <si>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</si>
  <si>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</si>
  <si>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</si>
  <si>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</si>
  <si>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</si>
  <si>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</si>
  <si>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</si>
  <si>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</si>
  <si>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</si>
  <si>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</si>
  <si>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</si>
  <si>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</si>
  <si>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</si>
  <si>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</si>
  <si>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</si>
  <si>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</si>
  <si>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</si>
  <si>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</si>
  <si>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</si>
  <si>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</si>
  <si>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</si>
  <si>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</si>
  <si>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</si>
  <si>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</si>
  <si>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</si>
  <si>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</si>
  <si>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</si>
  <si>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</si>
  <si>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</si>
  <si>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</si>
  <si>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</si>
  <si>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</si>
  <si>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</si>
  <si>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</si>
  <si>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</si>
  <si>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</si>
  <si>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</si>
  <si>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</si>
  <si>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</si>
  <si>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</si>
  <si>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</si>
  <si>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</si>
  <si>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</si>
  <si>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</si>
  <si>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</si>
  <si>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</si>
  <si>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</si>
  <si>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</si>
  <si>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</si>
  <si>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</si>
  <si>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</si>
  <si>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</si>
  <si>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</si>
  <si>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</si>
  <si>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</si>
  <si>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</si>
  <si>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</si>
  <si>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</si>
  <si>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</si>
  <si>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</si>
  <si>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</si>
  <si>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</si>
  <si>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</si>
  <si>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</si>
  <si>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</si>
  <si>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</si>
  <si>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</si>
  <si>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</si>
  <si>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</si>
  <si>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</si>
  <si>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</si>
  <si>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</si>
  <si>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</si>
  <si>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</si>
  <si>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</si>
  <si>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</si>
  <si>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</si>
  <si>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</si>
  <si>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</si>
  <si>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</si>
  <si>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</si>
  <si>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</si>
  <si>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</si>
  <si>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</si>
  <si>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</si>
  <si>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</si>
  <si>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</si>
  <si>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</si>
  <si>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</si>
  <si>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</si>
  <si>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</si>
  <si>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</si>
  <si>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</si>
  <si>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</si>
  <si>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</si>
  <si>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</si>
  <si>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</si>
  <si>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</si>
  <si>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</si>
  <si>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</si>
  <si>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</si>
  <si>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</si>
  <si>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</si>
  <si>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</si>
  <si>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</si>
  <si>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</si>
  <si>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</si>
  <si>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</si>
  <si>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</si>
  <si>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</si>
  <si>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</si>
  <si>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</si>
  <si>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</si>
  <si>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</si>
  <si>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</si>
  <si>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</si>
  <si>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</si>
  <si>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</si>
  <si>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</si>
  <si>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</si>
  <si>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</si>
  <si>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</si>
  <si>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</si>
  <si>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</si>
  <si>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</si>
  <si>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</si>
  <si>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</si>
  <si>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</si>
  <si>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</si>
  <si>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</si>
  <si>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</si>
  <si>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</si>
  <si>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</si>
  <si>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</si>
  <si>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</si>
  <si>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</si>
  <si>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</si>
  <si>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</si>
  <si>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</si>
  <si>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</si>
  <si>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</si>
  <si>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</si>
  <si>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</si>
  <si>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</si>
  <si>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</si>
  <si>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</si>
  <si>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</si>
  <si>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</si>
  <si>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</si>
  <si>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</si>
  <si>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</si>
  <si>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</si>
  <si>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</si>
  <si>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</si>
  <si>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</si>
  <si>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</si>
  <si>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</si>
  <si>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</si>
  <si>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</si>
  <si>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</si>
  <si>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</si>
  <si>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</si>
  <si>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</si>
  <si>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</si>
  <si>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</si>
  <si>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</si>
  <si>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</si>
  <si>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</si>
  <si>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</si>
  <si>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</si>
  <si>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</si>
  <si>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</si>
  <si>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</si>
  <si>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</si>
  <si>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</si>
  <si>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</si>
  <si>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</si>
  <si>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</si>
  <si>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</si>
  <si>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</si>
  <si>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</si>
  <si>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</si>
  <si>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</si>
  <si>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</si>
  <si>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</si>
  <si>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</si>
  <si>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</si>
  <si>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</si>
  <si>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</si>
  <si>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</si>
  <si>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</si>
  <si>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</si>
  <si>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</si>
  <si>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</si>
  <si>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</si>
  <si>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</si>
  <si>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</si>
  <si>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</si>
  <si>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</si>
  <si>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</si>
  <si>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</si>
  <si>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</si>
  <si>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</si>
  <si>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</si>
  <si>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</si>
  <si>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</si>
  <si>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</si>
  <si>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</si>
  <si>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</si>
  <si>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</si>
  <si>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</si>
  <si>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</si>
  <si>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</si>
  <si>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</si>
  <si>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</si>
  <si>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</si>
  <si>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</si>
  <si>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</si>
  <si>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</si>
  <si>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</si>
  <si>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</si>
  <si>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</si>
  <si>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</si>
  <si>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</si>
  <si>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</si>
  <si>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</si>
  <si>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</si>
  <si>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</si>
  <si>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</si>
  <si>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</si>
  <si>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</si>
  <si>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</si>
  <si>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</si>
  <si>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</si>
  <si>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</si>
  <si>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</si>
  <si>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</si>
  <si>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</si>
  <si>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</si>
  <si>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</si>
  <si>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</si>
  <si>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</si>
  <si>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</si>
  <si>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</si>
  <si>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</si>
  <si>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</si>
  <si>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</si>
  <si>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</si>
  <si>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</si>
  <si>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</si>
  <si>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</si>
  <si>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</si>
  <si>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</si>
  <si>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</si>
  <si>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</si>
  <si>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</si>
  <si>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</si>
  <si>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</si>
  <si>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</si>
  <si>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</si>
  <si>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</si>
  <si>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</si>
  <si>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</si>
  <si>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</si>
  <si>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</si>
  <si>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</si>
  <si>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</si>
  <si>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</si>
  <si>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</si>
  <si>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</si>
  <si>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</si>
  <si>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</si>
  <si>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</si>
  <si>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</si>
  <si>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</si>
  <si>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</si>
  <si>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</si>
  <si>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</si>
  <si>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</si>
  <si>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</si>
  <si>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</si>
  <si>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</si>
  <si>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</si>
  <si>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</si>
  <si>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</si>
  <si>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</si>
  <si>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</si>
  <si>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</si>
  <si>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</si>
  <si>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</si>
  <si>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</si>
  <si>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</si>
  <si>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</si>
  <si>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</si>
  <si>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</si>
  <si>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</si>
  <si>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</si>
  <si>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</si>
  <si>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</si>
  <si>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</si>
  <si>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</si>
  <si>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</si>
  <si>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</si>
  <si>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</si>
  <si>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</si>
  <si>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</si>
  <si>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</si>
  <si>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</si>
  <si>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</si>
  <si>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</si>
  <si>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</si>
  <si>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</si>
  <si>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</si>
  <si>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</si>
  <si>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</si>
  <si>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</si>
  <si>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</si>
  <si>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</si>
  <si>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</si>
  <si>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</si>
  <si>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</si>
  <si>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</si>
  <si>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</si>
  <si>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</si>
  <si>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</si>
  <si>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</si>
  <si>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</si>
  <si>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</si>
  <si>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</si>
  <si>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</si>
  <si>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</si>
  <si>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</si>
  <si>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</si>
  <si>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</si>
  <si>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</si>
  <si>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</si>
  <si>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</si>
  <si>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</si>
  <si>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</si>
  <si>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</si>
  <si>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</si>
  <si>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</si>
  <si>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</si>
  <si>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</si>
  <si>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</si>
  <si>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</si>
  <si>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</si>
  <si>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</si>
  <si>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</si>
  <si>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</si>
  <si>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</si>
  <si>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</si>
  <si>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</si>
  <si>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</si>
  <si>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</si>
  <si>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</si>
  <si>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</si>
  <si>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</si>
  <si>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</si>
  <si>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</si>
  <si>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</si>
  <si>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</si>
  <si>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</si>
  <si>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</si>
  <si>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</si>
  <si>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</si>
  <si>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</si>
  <si>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</si>
  <si>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</si>
  <si>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</si>
  <si>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</si>
  <si>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</si>
  <si>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</si>
  <si>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</si>
  <si>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</si>
  <si>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</si>
  <si>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</si>
  <si>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</si>
  <si>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</si>
  <si>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</si>
  <si>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</si>
  <si>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</si>
  <si>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</si>
  <si>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</si>
  <si>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</si>
  <si>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</si>
  <si>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</si>
  <si>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</si>
  <si>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</si>
  <si>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</si>
  <si>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</si>
  <si>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</si>
  <si>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</si>
  <si>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</si>
  <si>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</si>
  <si>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</si>
  <si>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</si>
  <si>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</si>
  <si>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</si>
  <si>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</si>
  <si>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</si>
  <si>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</si>
  <si>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</si>
  <si>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</si>
  <si>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</si>
  <si>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</si>
  <si>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</si>
  <si>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</si>
  <si>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</si>
  <si>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</si>
  <si>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</si>
  <si>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</si>
  <si>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</si>
  <si>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</si>
  <si>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</si>
  <si>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</si>
  <si>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</si>
  <si>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</si>
  <si>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</si>
  <si>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</si>
  <si>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</si>
  <si>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</si>
  <si>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</si>
  <si>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</si>
  <si>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</si>
  <si>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</si>
  <si>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</si>
  <si>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</si>
  <si>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</si>
  <si>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</si>
  <si>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</si>
  <si>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</si>
  <si>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</si>
  <si>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</si>
  <si>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</si>
  <si>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</si>
  <si>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</si>
  <si>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</si>
  <si>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</si>
  <si>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</si>
  <si>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</si>
  <si>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</si>
  <si>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</si>
  <si>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</si>
  <si>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</si>
  <si>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</si>
  <si>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</si>
  <si>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</si>
  <si>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</si>
  <si>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</si>
  <si>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</si>
  <si>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</si>
  <si>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</si>
  <si>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</si>
  <si>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</si>
  <si>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</si>
  <si>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</si>
  <si>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</si>
  <si>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</si>
  <si>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</si>
  <si>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</si>
  <si>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</si>
  <si>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</si>
  <si>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</si>
  <si>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</si>
  <si>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</si>
  <si>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</si>
  <si>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</si>
  <si>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</si>
  <si>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</si>
  <si>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</si>
  <si>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</si>
  <si>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</si>
  <si>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</si>
  <si>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</si>
  <si>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</si>
  <si>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</si>
  <si>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</si>
  <si>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</si>
  <si>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</si>
  <si>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</si>
  <si>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</si>
  <si>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</si>
  <si>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</si>
  <si>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</si>
  <si>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</si>
  <si>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</si>
  <si>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</si>
  <si>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</si>
  <si>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</si>
  <si>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</si>
  <si>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</si>
  <si>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</si>
  <si>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</si>
  <si>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</si>
  <si>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</si>
  <si>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</si>
  <si>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</si>
  <si>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</si>
  <si>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</si>
  <si>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</si>
  <si>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</si>
  <si>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</si>
  <si>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</si>
  <si>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</si>
  <si>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</si>
  <si>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</si>
  <si>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</si>
  <si>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</si>
  <si>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</si>
  <si>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</si>
  <si>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</si>
  <si>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</si>
  <si>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</si>
  <si>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</si>
  <si>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</si>
  <si>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</si>
  <si>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</si>
  <si>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</si>
  <si>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</si>
  <si>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</si>
  <si>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</si>
  <si>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</si>
  <si>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</si>
  <si>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</si>
  <si>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</si>
  <si>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</si>
  <si>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</si>
  <si>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</si>
  <si>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</si>
  <si>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</si>
  <si>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</si>
  <si>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</si>
  <si>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</si>
  <si>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</si>
  <si>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</si>
  <si>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</si>
  <si>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</si>
  <si>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</si>
  <si>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</si>
  <si>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</si>
  <si>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</si>
  <si>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</si>
  <si>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</si>
  <si>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</si>
  <si>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</si>
  <si>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</si>
  <si>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</si>
  <si>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</si>
  <si>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</si>
  <si>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</si>
  <si>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</si>
  <si>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</si>
  <si>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</si>
  <si>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</si>
  <si>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</si>
  <si>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</si>
  <si>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</si>
  <si>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</si>
  <si>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</si>
  <si>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</si>
  <si>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</si>
  <si>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</si>
  <si>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</si>
  <si>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</si>
  <si>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</si>
  <si>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</si>
  <si>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</si>
  <si>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</si>
  <si>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</si>
  <si>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</si>
  <si>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</si>
  <si>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</si>
  <si>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</si>
  <si>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</si>
  <si>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</si>
  <si>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</si>
  <si>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</si>
  <si>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</si>
  <si>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</si>
  <si>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</si>
  <si>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</si>
  <si>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</si>
  <si>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</si>
  <si>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</si>
  <si>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</si>
  <si>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</si>
  <si>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</si>
  <si>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</si>
  <si>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</si>
  <si>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</si>
  <si>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</si>
  <si>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</si>
  <si>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</si>
  <si>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</si>
  <si>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</si>
  <si>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</si>
  <si>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</si>
  <si>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</si>
  <si>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</si>
  <si>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</si>
  <si>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</si>
  <si>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</si>
  <si>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</si>
  <si>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</si>
  <si>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</si>
  <si>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</si>
  <si>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</si>
  <si>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</si>
  <si>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</si>
  <si>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</si>
  <si>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</si>
  <si>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</si>
  <si>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</si>
  <si>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</si>
  <si>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</si>
  <si>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</si>
  <si>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</si>
  <si>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</si>
  <si>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</si>
  <si>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</si>
  <si>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</si>
  <si>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</si>
  <si>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</si>
  <si>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</si>
  <si>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</si>
  <si>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</si>
  <si>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</si>
  <si>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</si>
  <si>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</si>
  <si>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</si>
  <si>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</si>
  <si>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</si>
  <si>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</si>
  <si>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</si>
  <si>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</si>
  <si>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</si>
  <si>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</si>
  <si>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</si>
  <si>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</si>
  <si>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</si>
  <si>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</si>
  <si>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</si>
  <si>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</si>
  <si>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</si>
  <si>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</si>
  <si>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</si>
  <si>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</si>
  <si>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</si>
  <si>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</si>
  <si>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</si>
  <si>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</si>
  <si>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</si>
  <si>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</si>
  <si>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</si>
  <si>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</si>
  <si>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</si>
  <si>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</si>
  <si>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</si>
  <si>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</si>
  <si>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</si>
  <si>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</si>
  <si>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</si>
  <si>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</si>
  <si>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</si>
  <si>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</si>
  <si>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</si>
  <si>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</si>
  <si>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</si>
  <si>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</si>
  <si>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</si>
  <si>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</si>
  <si>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</si>
  <si>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</si>
  <si>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</si>
  <si>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</si>
  <si>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</si>
  <si>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</si>
  <si>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</si>
  <si>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</si>
  <si>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</si>
  <si>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</si>
  <si>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</si>
  <si>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</si>
  <si>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</si>
  <si>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</si>
  <si>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</si>
  <si>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</si>
  <si>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</si>
  <si>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</si>
  <si>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</si>
  <si>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</si>
  <si>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</si>
  <si>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</si>
  <si>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</si>
  <si>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</si>
  <si>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</si>
  <si>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</si>
  <si>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</si>
  <si>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</si>
  <si>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</si>
  <si>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</si>
  <si>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</si>
  <si>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</si>
  <si>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</si>
  <si>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</si>
  <si>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</si>
  <si>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</si>
  <si>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</si>
  <si>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</si>
  <si>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</si>
  <si>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</si>
  <si>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</si>
  <si>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</si>
  <si>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</si>
  <si>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</si>
  <si>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</si>
  <si>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</si>
  <si>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</si>
  <si>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</si>
  <si>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</si>
  <si>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</si>
  <si>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</si>
  <si>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</si>
  <si>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</si>
  <si>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</si>
  <si>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</si>
  <si>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</si>
  <si>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</si>
  <si>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</si>
  <si>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</si>
  <si>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</si>
  <si>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</si>
  <si>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</si>
  <si>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</si>
  <si>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</si>
  <si>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</si>
  <si>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</si>
  <si>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</si>
  <si>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</si>
  <si>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</si>
  <si>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</si>
  <si>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</si>
  <si>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</si>
  <si>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</si>
  <si>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</si>
  <si>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</si>
  <si>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</si>
  <si>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</si>
  <si>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</si>
  <si>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</si>
  <si>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</si>
  <si>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</si>
  <si>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</si>
  <si>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</si>
  <si>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</si>
  <si>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</si>
  <si>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</si>
  <si>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</si>
  <si>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</si>
  <si>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</si>
  <si>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</si>
  <si>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</si>
  <si>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</si>
  <si>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</si>
  <si>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</si>
  <si>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</si>
  <si>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</si>
  <si>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</si>
  <si>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</si>
  <si>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</si>
  <si>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</si>
  <si>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</si>
  <si>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</si>
  <si>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</si>
  <si>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</si>
  <si>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</si>
  <si>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</si>
  <si>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</si>
  <si>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</si>
  <si>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</si>
  <si>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</si>
  <si>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</si>
  <si>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</si>
  <si>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</si>
  <si>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</si>
  <si>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</si>
  <si>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</si>
  <si>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</si>
  <si>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</si>
  <si>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</si>
  <si>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</si>
  <si>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</si>
  <si>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</si>
  <si>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</si>
  <si>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</si>
  <si>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</si>
  <si>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</si>
  <si>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</si>
  <si>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</si>
  <si>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</si>
  <si>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</si>
  <si>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</si>
  <si>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</si>
  <si>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</si>
  <si>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</si>
  <si>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</si>
  <si>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</si>
  <si>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</si>
  <si>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</si>
  <si>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</si>
  <si>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</si>
  <si>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</si>
  <si>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</si>
  <si>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</si>
  <si>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</si>
  <si>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</si>
  <si>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</si>
  <si>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</si>
  <si>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</si>
  <si>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</si>
  <si>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</si>
  <si>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</si>
  <si>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</si>
  <si>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</si>
  <si>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</si>
  <si>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</si>
  <si>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</si>
  <si>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</si>
  <si>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</si>
  <si>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</si>
  <si>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</si>
  <si>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</si>
  <si>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</si>
  <si>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</si>
  <si>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</si>
  <si>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</si>
  <si>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</si>
  <si>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</si>
  <si>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</si>
  <si>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</si>
  <si>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</si>
  <si>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</si>
  <si>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</si>
  <si>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</si>
  <si>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</si>
  <si>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</si>
  <si>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</si>
  <si>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</si>
  <si>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</si>
  <si>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</si>
  <si>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</si>
  <si>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</si>
  <si>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</si>
  <si>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</si>
  <si>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</si>
  <si>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</si>
  <si>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</si>
  <si>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</si>
  <si>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</si>
  <si>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</si>
  <si>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</si>
  <si>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</si>
  <si>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</si>
  <si>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</si>
  <si>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</si>
  <si>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</si>
  <si>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</si>
  <si>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</si>
  <si>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</si>
  <si>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</si>
  <si>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</si>
  <si>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</si>
  <si>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</si>
  <si>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</si>
  <si>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</si>
  <si>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</si>
  <si>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</si>
  <si>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</si>
  <si>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</si>
  <si>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</si>
  <si>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</si>
  <si>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</si>
  <si>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</si>
  <si>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</si>
  <si>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</si>
  <si>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</si>
  <si>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</si>
  <si>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</si>
  <si>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</si>
  <si>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</si>
  <si>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</si>
  <si>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</si>
  <si>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</si>
  <si>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</si>
  <si>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</si>
  <si>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</si>
  <si>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</si>
  <si>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</si>
  <si>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</si>
  <si>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</si>
  <si>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</si>
  <si>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</si>
  <si>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</si>
  <si>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</si>
  <si>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</si>
  <si>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</si>
  <si>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</si>
  <si>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</si>
  <si>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</si>
  <si>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</si>
  <si>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</si>
  <si>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</si>
  <si>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</si>
  <si>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</si>
  <si>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</si>
  <si>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</si>
  <si>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</si>
  <si>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</si>
  <si>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</si>
  <si>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</si>
  <si>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</si>
  <si>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</si>
  <si>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</si>
  <si>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</si>
  <si>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</si>
  <si>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</si>
  <si>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</si>
  <si>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</si>
  <si>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</si>
  <si>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</si>
  <si>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</si>
  <si>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</si>
  <si>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</si>
  <si>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</si>
  <si>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</si>
  <si>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</si>
  <si>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</si>
  <si>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</si>
  <si>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</si>
  <si>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</si>
  <si>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</si>
  <si>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</si>
  <si>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</si>
  <si>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</si>
  <si>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</si>
  <si>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</si>
  <si>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</si>
  <si>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</si>
  <si>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</si>
  <si>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</si>
  <si>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</si>
  <si>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</si>
  <si>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</si>
  <si>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</si>
  <si>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</si>
  <si>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</si>
  <si>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</si>
  <si>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</si>
  <si>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</si>
  <si>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</si>
  <si>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</si>
  <si>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</si>
  <si>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</si>
  <si>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</si>
  <si>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</si>
  <si>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</si>
  <si>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</si>
  <si>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</si>
  <si>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</si>
  <si>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</si>
  <si>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</si>
  <si>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</si>
  <si>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</si>
  <si>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</si>
  <si>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</si>
  <si>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</si>
  <si>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</si>
  <si>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</si>
  <si>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</si>
  <si>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</si>
  <si>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</si>
  <si>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</si>
  <si>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</si>
  <si>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</si>
  <si>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</si>
  <si>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</si>
  <si>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</si>
  <si>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</si>
  <si>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</si>
  <si>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</si>
  <si>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</si>
  <si>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</si>
  <si>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</si>
  <si>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</si>
  <si>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</si>
  <si>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</si>
  <si>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</si>
  <si>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</si>
  <si>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</si>
  <si>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</si>
  <si>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</si>
  <si>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</si>
  <si>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</si>
  <si>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</si>
  <si>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</si>
  <si>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</si>
  <si>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</si>
  <si>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</si>
  <si>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</si>
  <si>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</si>
  <si>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</si>
  <si>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</si>
  <si>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</si>
  <si>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</si>
  <si>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</si>
  <si>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</si>
  <si>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</si>
  <si>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</si>
  <si>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</si>
  <si>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</si>
  <si>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</si>
  <si>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</si>
  <si>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</si>
  <si>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</si>
  <si>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</si>
  <si>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</si>
  <si>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</si>
  <si>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</si>
  <si>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</si>
  <si>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</si>
  <si>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</si>
  <si>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</si>
  <si>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</si>
  <si>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</si>
  <si>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</si>
  <si>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</si>
  <si>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</si>
  <si>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</si>
  <si>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</si>
  <si>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</si>
  <si>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</si>
  <si>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</si>
  <si>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</si>
  <si>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</si>
  <si>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</si>
  <si>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</si>
  <si>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</si>
  <si>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</si>
  <si>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</si>
  <si>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</si>
  <si>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</si>
  <si>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</si>
  <si>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</si>
  <si>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</si>
  <si>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</si>
  <si>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</si>
  <si>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</si>
  <si>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</si>
  <si>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</si>
  <si>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</si>
  <si>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</si>
  <si>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</si>
  <si>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</si>
  <si>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</si>
  <si>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</si>
  <si>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</si>
  <si>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</si>
  <si>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</si>
  <si>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</si>
  <si>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</si>
  <si>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</si>
  <si>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</si>
  <si>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</si>
  <si>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</si>
  <si>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</si>
  <si>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</si>
  <si>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</si>
  <si>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</si>
  <si>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</si>
  <si>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</si>
  <si>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</si>
  <si>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</si>
  <si>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</si>
  <si>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</si>
  <si>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</si>
  <si>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</si>
  <si>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</si>
  <si>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</si>
  <si>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</si>
  <si>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</si>
  <si>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</si>
  <si>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</si>
  <si>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</si>
  <si>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</si>
  <si>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</si>
  <si>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</si>
  <si>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</si>
  <si>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</si>
  <si>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</si>
  <si>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</si>
  <si>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</si>
  <si>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</si>
  <si>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</si>
  <si>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</si>
  <si>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</si>
  <si>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</si>
  <si>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</si>
  <si>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</si>
  <si>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</si>
  <si>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</si>
  <si>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</si>
  <si>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</si>
  <si>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</si>
  <si>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</si>
  <si>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</si>
  <si>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</si>
  <si>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</si>
  <si>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</si>
  <si>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</si>
  <si>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</si>
  <si>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</si>
  <si>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</si>
  <si>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</si>
  <si>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</si>
  <si>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</si>
  <si>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</si>
  <si>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</si>
  <si>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</si>
  <si>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</si>
  <si>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</si>
  <si>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</si>
  <si>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</si>
  <si>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</si>
  <si>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</si>
  <si>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</si>
  <si>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</si>
  <si>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</si>
  <si>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</si>
  <si>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</si>
  <si>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</si>
  <si>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</si>
  <si>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</si>
  <si>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</si>
  <si>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</si>
  <si>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</si>
  <si>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</si>
  <si>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</si>
  <si>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</si>
  <si>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</si>
  <si>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</si>
  <si>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</si>
  <si>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</si>
  <si>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</si>
  <si>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</si>
  <si>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</si>
  <si>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</si>
  <si>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</si>
  <si>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</si>
  <si>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</si>
  <si>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</si>
  <si>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</si>
  <si>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</si>
  <si>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</si>
  <si>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</si>
  <si>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</si>
  <si>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</si>
  <si>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</si>
  <si>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</si>
  <si>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</si>
  <si>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</si>
  <si>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</si>
  <si>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</si>
  <si>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</si>
  <si>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</si>
  <si>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</si>
  <si>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</si>
  <si>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</si>
  <si>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</si>
  <si>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</si>
  <si>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</si>
  <si>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</si>
  <si>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</si>
  <si>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</si>
  <si>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</si>
  <si>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</si>
  <si>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</si>
  <si>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</si>
  <si>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</si>
  <si>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</si>
  <si>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</si>
  <si>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</si>
  <si>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</si>
  <si>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</si>
  <si>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</si>
  <si>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</si>
  <si>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</si>
  <si>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</si>
  <si>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</si>
  <si>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</si>
  <si>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</si>
  <si>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</si>
  <si>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</si>
  <si>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</si>
  <si>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</si>
  <si>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</si>
  <si>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</si>
  <si>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</si>
  <si>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</si>
  <si>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</si>
  <si>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</si>
  <si>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</si>
  <si>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</si>
  <si>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</si>
  <si>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</si>
  <si>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</si>
  <si>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</si>
  <si>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</si>
  <si>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</si>
  <si>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</si>
  <si>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</si>
  <si>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</si>
  <si>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</si>
  <si>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</si>
  <si>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</si>
  <si>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</si>
  <si>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</si>
  <si>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</si>
  <si>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</si>
  <si>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</si>
  <si>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</si>
  <si>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</si>
  <si>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</si>
  <si>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</si>
  <si>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</si>
  <si>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</si>
  <si>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</si>
  <si>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</si>
  <si>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</si>
  <si>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</si>
  <si>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</si>
  <si>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</si>
  <si>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</si>
  <si>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</si>
  <si>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</si>
  <si>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</si>
  <si>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</si>
  <si>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</si>
  <si>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</si>
  <si>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</si>
  <si>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</si>
  <si>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</si>
  <si>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</si>
  <si>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</si>
  <si>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</si>
  <si>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</si>
  <si>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</si>
  <si>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</si>
  <si>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</si>
  <si>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</si>
  <si>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</si>
  <si>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</si>
  <si>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</si>
  <si>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</si>
  <si>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</si>
  <si>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</si>
  <si>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</si>
  <si>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</si>
  <si>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</si>
  <si>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</si>
  <si>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</si>
  <si>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</si>
  <si>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</si>
  <si>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</si>
  <si>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</si>
  <si>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</si>
  <si>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</si>
  <si>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</si>
  <si>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</si>
  <si>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</si>
  <si>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</si>
  <si>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</si>
  <si>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</si>
  <si>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</si>
  <si>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</si>
  <si>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</si>
  <si>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</si>
  <si>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</si>
  <si>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</si>
  <si>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</si>
  <si>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</si>
  <si>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</si>
  <si>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</si>
  <si>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</si>
  <si>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</si>
  <si>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</si>
  <si>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</si>
  <si>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</si>
  <si>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</si>
  <si>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</si>
  <si>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</si>
  <si>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</si>
  <si>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</si>
  <si>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</si>
  <si>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</si>
  <si>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</si>
  <si>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</si>
  <si>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</si>
  <si>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</si>
  <si>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</si>
  <si>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</si>
  <si>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</si>
  <si>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</si>
  <si>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</si>
  <si>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</si>
  <si>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</si>
  <si>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</si>
  <si>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</si>
  <si>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</si>
  <si>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</si>
  <si>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</si>
  <si>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</si>
  <si>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</si>
  <si>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</si>
  <si>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</si>
  <si>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</si>
  <si>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</si>
  <si>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</si>
  <si>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</si>
  <si>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</si>
  <si>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</si>
  <si>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</si>
  <si>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</si>
  <si>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</si>
  <si>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</si>
  <si>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</si>
  <si>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</si>
  <si>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</si>
  <si>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</si>
  <si>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</si>
  <si>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</si>
  <si>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</si>
  <si>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</si>
  <si>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</si>
  <si>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</si>
  <si>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</si>
  <si>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</si>
  <si>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</si>
  <si>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</si>
  <si>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</si>
  <si>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</si>
  <si>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</si>
  <si>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</si>
  <si>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</si>
  <si>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</si>
  <si>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</si>
  <si>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</si>
  <si>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</si>
  <si>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</si>
  <si>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</si>
  <si>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</si>
  <si>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</si>
  <si>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</si>
  <si>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</si>
  <si>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</si>
  <si>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</si>
  <si>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</si>
  <si>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</si>
  <si>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</si>
  <si>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</si>
  <si>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</si>
  <si>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</si>
  <si>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</si>
  <si>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</si>
  <si>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</si>
  <si>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</si>
  <si>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</si>
  <si>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</si>
  <si>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</si>
  <si>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</si>
  <si>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</si>
  <si>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</si>
  <si>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</si>
  <si>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</si>
  <si>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</si>
  <si>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</si>
  <si>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</si>
  <si>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</si>
  <si>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</si>
  <si>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</si>
  <si>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</si>
  <si>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</si>
  <si>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</si>
  <si>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</si>
  <si>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</si>
  <si>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</si>
  <si>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</si>
  <si>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</si>
  <si>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</si>
  <si>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</si>
  <si>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</si>
  <si>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</si>
  <si>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</si>
  <si>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</si>
  <si>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</si>
  <si>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</si>
  <si>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</si>
  <si>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</si>
  <si>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</si>
  <si>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</si>
  <si>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</si>
  <si>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</si>
  <si>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</si>
  <si>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</si>
  <si>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</si>
  <si>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</si>
  <si>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</si>
  <si>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</si>
  <si>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</si>
  <si>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</si>
  <si>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</si>
  <si>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</si>
  <si>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</si>
  <si>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</si>
  <si>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</si>
  <si>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</si>
  <si>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</si>
  <si>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</si>
  <si>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</si>
  <si>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</si>
  <si>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</si>
  <si>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</si>
  <si>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</si>
  <si>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</si>
  <si>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</si>
  <si>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</si>
  <si>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</si>
  <si>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</si>
  <si>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</si>
  <si>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</si>
  <si>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</si>
  <si>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</si>
  <si>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</si>
  <si>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</si>
  <si>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</si>
  <si>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</si>
  <si>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</si>
  <si>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</si>
  <si>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</si>
  <si>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</si>
  <si>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</si>
  <si>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</si>
  <si>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</si>
  <si>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</si>
  <si>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</si>
  <si>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</si>
  <si>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</si>
  <si>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</si>
  <si>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</si>
  <si>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</si>
  <si>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</si>
  <si>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</si>
  <si>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</si>
  <si>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</si>
  <si>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</si>
  <si>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</si>
  <si>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</si>
  <si>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</si>
  <si>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</si>
  <si>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</si>
  <si>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</si>
  <si>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</si>
  <si>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</si>
  <si>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</si>
  <si>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</si>
  <si>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</si>
  <si>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</si>
  <si>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</si>
  <si>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</si>
  <si>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</si>
  <si>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</si>
  <si>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</si>
  <si>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</si>
  <si>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</si>
  <si>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</si>
  <si>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</si>
  <si>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</si>
  <si>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</si>
  <si>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</si>
  <si>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</si>
  <si>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</si>
  <si>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</si>
  <si>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</si>
  <si>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</si>
  <si>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</si>
  <si>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</si>
  <si>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</si>
  <si>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</si>
  <si>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</si>
  <si>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</si>
  <si>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</si>
  <si>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</si>
  <si>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</si>
  <si>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</si>
  <si>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</si>
  <si>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</si>
  <si>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</si>
  <si>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</si>
  <si>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</si>
  <si>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</si>
  <si>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</si>
  <si>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</si>
  <si>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</si>
  <si>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</si>
  <si>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</si>
  <si>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</si>
  <si>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</si>
  <si>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</si>
  <si>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</si>
  <si>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</si>
  <si>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</si>
  <si>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</si>
  <si>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</si>
  <si>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</si>
  <si>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</si>
  <si>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</si>
  <si>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</si>
  <si>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</si>
  <si>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</si>
  <si>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</si>
  <si>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</si>
  <si>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</si>
  <si>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</si>
  <si>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</si>
  <si>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</si>
  <si>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</si>
  <si>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</si>
  <si>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</si>
  <si>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</si>
  <si>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</si>
  <si>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</si>
  <si>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</si>
  <si>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</si>
  <si>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</si>
  <si>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</si>
  <si>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</si>
  <si>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</si>
  <si>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</si>
  <si>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</si>
  <si>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</si>
  <si>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</si>
  <si>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</si>
  <si>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</si>
  <si>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</si>
  <si>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</si>
  <si>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</si>
  <si>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</si>
  <si>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</si>
  <si>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</si>
  <si>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</si>
  <si>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</si>
  <si>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</si>
  <si>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</si>
  <si>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</si>
  <si>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</si>
  <si>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</si>
  <si>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</si>
  <si>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</si>
  <si>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</si>
  <si>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</si>
  <si>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</si>
  <si>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</si>
  <si>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</si>
  <si>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</si>
  <si>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</si>
  <si>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</si>
  <si>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</si>
  <si>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</si>
  <si>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</si>
  <si>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</si>
  <si>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</si>
  <si>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</si>
  <si>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</si>
  <si>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</si>
  <si>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</si>
  <si>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</si>
  <si>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</si>
  <si>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</si>
  <si>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</si>
  <si>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</si>
  <si>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</si>
  <si>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</si>
  <si>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</si>
  <si>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</si>
  <si>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</si>
  <si>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</si>
  <si>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</si>
  <si>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</si>
  <si>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</si>
  <si>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</si>
  <si>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</si>
  <si>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</si>
  <si>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</si>
  <si>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</si>
  <si>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</si>
  <si>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</si>
  <si>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</si>
  <si>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</si>
  <si>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</si>
  <si>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</si>
  <si>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</si>
  <si>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</si>
  <si>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</si>
  <si>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</si>
  <si>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</si>
  <si>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</si>
  <si>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</si>
  <si>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</si>
  <si>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</si>
  <si>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</si>
  <si>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</si>
  <si>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</si>
  <si>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</si>
  <si>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</si>
  <si>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</si>
  <si>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</si>
  <si>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</si>
  <si>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</si>
  <si>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</si>
  <si>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</si>
  <si>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</si>
  <si>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</si>
  <si>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</si>
  <si>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</si>
  <si>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</si>
  <si>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</si>
  <si>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</si>
  <si>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</si>
  <si>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</si>
  <si>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</si>
  <si>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</si>
  <si>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</si>
  <si>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</si>
  <si>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</si>
  <si>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</si>
  <si>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</si>
  <si>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</si>
  <si>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</si>
  <si>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</si>
  <si>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</si>
  <si>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</si>
  <si>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</si>
  <si>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</si>
  <si>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</si>
  <si>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</si>
  <si>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</si>
  <si>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</si>
  <si>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</si>
  <si>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</si>
  <si>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</si>
  <si>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</si>
  <si>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</si>
  <si>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</si>
  <si>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</si>
  <si>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</si>
  <si>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</si>
  <si>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</si>
  <si>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</si>
  <si>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</si>
  <si>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</si>
  <si>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</si>
  <si>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</si>
  <si>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</si>
  <si>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</si>
  <si>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</si>
  <si>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</si>
  <si>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</si>
  <si>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</si>
  <si>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</si>
  <si>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</si>
  <si>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</si>
  <si>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</si>
  <si>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</si>
  <si>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</si>
  <si>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</si>
  <si>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</si>
  <si>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</si>
  <si>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</si>
  <si>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</si>
  <si>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</si>
  <si>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</si>
  <si>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</si>
  <si>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</si>
  <si>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</si>
  <si>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</si>
  <si>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</si>
  <si>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</si>
  <si>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</si>
  <si>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</si>
  <si>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</si>
  <si>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</si>
  <si>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</si>
  <si>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</si>
  <si>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</si>
  <si>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</si>
  <si>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</si>
  <si>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</si>
  <si>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</si>
  <si>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</si>
  <si>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</si>
  <si>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</si>
  <si>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</si>
  <si>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</si>
  <si>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</si>
  <si>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</si>
  <si>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</si>
  <si>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</si>
  <si>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</si>
  <si>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</si>
  <si>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</si>
  <si>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</si>
  <si>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</si>
  <si>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</si>
  <si>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</si>
  <si>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</si>
  <si>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</si>
  <si>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</si>
  <si>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</si>
  <si>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</si>
  <si>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</si>
  <si>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</si>
  <si>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</si>
  <si>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</si>
  <si>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</si>
  <si>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</si>
  <si>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</si>
  <si>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</si>
  <si>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</si>
  <si>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</si>
  <si>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</si>
  <si>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</si>
  <si>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</si>
  <si>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</si>
  <si>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</si>
  <si>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</si>
  <si>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</si>
  <si>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</si>
  <si>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</si>
  <si>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</si>
  <si>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</si>
  <si>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</si>
  <si>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</si>
  <si>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</si>
  <si>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</si>
  <si>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</si>
  <si>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</si>
  <si>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</si>
  <si>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</si>
  <si>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</si>
  <si>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</si>
  <si>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</si>
  <si>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</si>
  <si>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</si>
  <si>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</si>
  <si>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</si>
  <si>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</si>
  <si>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</si>
  <si>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</si>
  <si>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</si>
  <si>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</si>
  <si>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</si>
  <si>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</si>
  <si>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</si>
  <si>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</si>
  <si>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</si>
  <si>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</si>
  <si>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</si>
  <si>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</si>
  <si>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</si>
  <si>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</si>
  <si>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</si>
  <si>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</si>
  <si>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</si>
  <si>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</si>
  <si>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</si>
  <si>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</si>
  <si>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</si>
  <si>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</si>
  <si>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</si>
  <si>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</si>
  <si>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</si>
  <si>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</si>
  <si>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</si>
  <si>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</si>
  <si>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</si>
  <si>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</si>
  <si>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</si>
  <si>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</si>
  <si>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</si>
  <si>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</si>
  <si>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</si>
  <si>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</si>
  <si>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</si>
  <si>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</si>
  <si>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</si>
  <si>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</si>
  <si>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</si>
  <si>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</si>
  <si>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</si>
  <si>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</si>
  <si>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</si>
  <si>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</si>
  <si>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</si>
  <si>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</si>
  <si>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</si>
  <si>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</si>
  <si>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</si>
  <si>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</si>
  <si>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</si>
  <si>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</si>
  <si>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</si>
  <si>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</si>
  <si>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</si>
  <si>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</si>
  <si>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</si>
  <si>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</si>
  <si>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</si>
  <si>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</si>
  <si>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</si>
  <si>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</si>
  <si>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</si>
  <si>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</si>
  <si>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</si>
  <si>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</si>
  <si>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</si>
  <si>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</si>
  <si>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</si>
  <si>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</si>
  <si>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</si>
  <si>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</si>
  <si>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</si>
  <si>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</si>
  <si>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</si>
  <si>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</si>
  <si>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</si>
  <si>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</si>
  <si>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</si>
  <si>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</si>
  <si>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</si>
  <si>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</si>
  <si>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</si>
  <si>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</si>
  <si>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</si>
  <si>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</si>
  <si>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</si>
  <si>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</si>
  <si>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</si>
  <si>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</si>
  <si>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</si>
  <si>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</si>
  <si>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</si>
  <si>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</si>
  <si>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</si>
  <si>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</si>
  <si>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</si>
  <si>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</si>
  <si>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</si>
  <si>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</si>
  <si>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</si>
  <si>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</si>
  <si>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</si>
  <si>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</si>
  <si>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</si>
  <si>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</si>
  <si>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</si>
  <si>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</si>
  <si>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</si>
  <si>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</si>
  <si>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</si>
  <si>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</si>
  <si>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</si>
  <si>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</si>
  <si>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</si>
  <si>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</si>
  <si>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</si>
  <si>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</si>
  <si>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</si>
  <si>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</si>
  <si>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</si>
  <si>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</si>
  <si>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</si>
  <si>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</si>
  <si>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</si>
  <si>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</si>
  <si>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</si>
  <si>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</si>
  <si>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</si>
  <si>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</si>
  <si>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</si>
  <si>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</si>
  <si>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</si>
  <si>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</si>
  <si>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</si>
  <si>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</si>
  <si>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</si>
  <si>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</si>
  <si>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</si>
  <si>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</si>
  <si>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</si>
  <si>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</si>
  <si>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</si>
  <si>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</si>
  <si>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</si>
  <si>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</si>
  <si>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</si>
  <si>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</si>
  <si>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</si>
  <si>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</si>
  <si>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</si>
  <si>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</si>
  <si>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</si>
  <si>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</si>
  <si>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</si>
  <si>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</si>
  <si>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</si>
  <si>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</si>
  <si>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</si>
  <si>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</si>
  <si>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</si>
  <si>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</si>
  <si>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</si>
  <si>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</si>
  <si>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</si>
  <si>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</si>
  <si>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</si>
  <si>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</si>
  <si>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</si>
  <si>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</si>
  <si>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</si>
  <si>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</si>
  <si>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</si>
  <si>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</si>
  <si>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</si>
  <si>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</si>
  <si>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</si>
  <si>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</si>
  <si>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</si>
  <si>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</si>
  <si>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</si>
  <si>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</si>
  <si>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</si>
  <si>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</si>
  <si>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</si>
  <si>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</si>
  <si>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</si>
  <si>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</si>
  <si>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</si>
  <si>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</si>
  <si>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</si>
  <si>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</si>
  <si>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</si>
  <si>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</si>
  <si>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</si>
  <si>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</si>
  <si>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</si>
  <si>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</si>
  <si>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</si>
  <si>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</si>
  <si>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</si>
  <si>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</si>
  <si>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</si>
  <si>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</si>
  <si>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</si>
  <si>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</si>
  <si>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</si>
  <si>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</si>
  <si>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</si>
  <si>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</si>
  <si>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</si>
  <si>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</si>
  <si>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</si>
  <si>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</si>
  <si>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</si>
  <si>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</si>
  <si>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</si>
  <si>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</si>
  <si>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</si>
  <si>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</si>
  <si>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</si>
  <si>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</si>
  <si>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</si>
  <si>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</si>
  <si>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</si>
  <si>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</si>
  <si>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</si>
  <si>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</si>
  <si>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</si>
  <si>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</si>
  <si>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</si>
  <si>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</si>
  <si>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</si>
  <si>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</si>
  <si>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</si>
  <si>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</si>
  <si>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</si>
  <si>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</si>
  <si>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</si>
  <si>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</si>
  <si>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</si>
  <si>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</si>
  <si>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</si>
  <si>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</si>
  <si>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</si>
  <si>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</si>
  <si>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</si>
  <si>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</si>
  <si>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</si>
  <si>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</si>
  <si>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</si>
  <si>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</si>
  <si>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</si>
  <si>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</si>
  <si>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</si>
  <si>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</si>
  <si>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</si>
  <si>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</si>
  <si>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</si>
  <si>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</si>
  <si>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</si>
  <si>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</si>
  <si>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</si>
  <si>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</si>
  <si>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</si>
  <si>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</si>
  <si>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</si>
  <si>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</si>
  <si>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</si>
  <si>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</si>
  <si>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</si>
  <si>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</si>
  <si>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</si>
  <si>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</si>
  <si>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</si>
  <si>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</si>
  <si>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</si>
  <si>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</si>
  <si>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</si>
  <si>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</si>
  <si>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</si>
  <si>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</si>
  <si>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</si>
  <si>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</si>
  <si>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</si>
  <si>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</si>
  <si>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</si>
  <si>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</si>
  <si>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</si>
  <si>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</si>
  <si>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</si>
  <si>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</si>
  <si>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</si>
  <si>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</si>
  <si>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</si>
  <si>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</si>
  <si>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</si>
  <si>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</si>
  <si>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</si>
  <si>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</si>
  <si>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</si>
  <si>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</si>
  <si>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</si>
  <si>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</si>
  <si>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</si>
  <si>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</si>
  <si>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</si>
  <si>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</si>
  <si>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</si>
  <si>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</si>
  <si>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</si>
  <si>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</si>
  <si>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</si>
  <si>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</si>
  <si>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</si>
  <si>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</si>
  <si>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</si>
  <si>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</si>
  <si>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</si>
  <si>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</si>
  <si>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</si>
  <si>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</si>
  <si>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</si>
  <si>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</si>
  <si>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</si>
  <si>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</si>
  <si>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</si>
  <si>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</si>
  <si>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</si>
  <si>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</si>
  <si>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</si>
  <si>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</si>
  <si>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</si>
  <si>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</si>
  <si>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</si>
  <si>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</si>
  <si>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</si>
  <si>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</si>
  <si>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</si>
  <si>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</si>
  <si>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</si>
  <si>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</si>
  <si>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</si>
  <si>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</si>
  <si>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</si>
  <si>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</si>
  <si>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</si>
  <si>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</si>
  <si>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</si>
  <si>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</si>
  <si>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</si>
  <si>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</si>
  <si>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</si>
  <si>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</si>
  <si>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</si>
  <si>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</si>
  <si>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</si>
  <si>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</si>
  <si>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</si>
  <si>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</si>
  <si>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</si>
  <si>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</si>
  <si>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</si>
  <si>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</si>
  <si>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</si>
  <si>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</si>
  <si>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</si>
  <si>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</si>
  <si>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</si>
  <si>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</si>
  <si>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</si>
  <si>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</si>
  <si>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</si>
  <si>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</si>
  <si>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</si>
  <si>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</si>
  <si>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</si>
  <si>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</si>
  <si>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</si>
  <si>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</si>
  <si>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</si>
  <si>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</si>
  <si>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</si>
  <si>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</si>
  <si>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</si>
  <si>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</si>
  <si>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</si>
  <si>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</si>
  <si>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</si>
  <si>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</si>
  <si>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</si>
  <si>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</si>
  <si>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</si>
  <si>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</si>
  <si>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</si>
  <si>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</si>
  <si>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</si>
  <si>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</si>
  <si>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</si>
  <si>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</si>
  <si>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</si>
  <si>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</si>
  <si>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</si>
  <si>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</si>
  <si>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</si>
  <si>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</si>
  <si>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</si>
  <si>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</si>
  <si>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</si>
  <si>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</si>
  <si>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</si>
  <si>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</si>
  <si>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</si>
  <si>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</si>
  <si>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</si>
  <si>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</si>
  <si>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</si>
  <si>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</si>
  <si>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</si>
  <si>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</si>
  <si>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</si>
  <si>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</si>
  <si>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</si>
  <si>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</si>
  <si>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</si>
  <si>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</si>
  <si>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</si>
  <si>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</si>
  <si>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</si>
  <si>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</si>
  <si>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</si>
  <si>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</si>
  <si>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</si>
  <si>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</si>
  <si>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</si>
  <si>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</si>
  <si>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</si>
  <si>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</si>
  <si>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</si>
  <si>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</si>
  <si>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</si>
  <si>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</si>
  <si>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</si>
  <si>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</si>
  <si>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</si>
  <si>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</si>
  <si>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</si>
  <si>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</si>
  <si>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</si>
  <si>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</si>
  <si>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</si>
  <si>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</si>
  <si>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</si>
  <si>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</si>
  <si>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</si>
  <si>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</si>
  <si>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</si>
  <si>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</si>
  <si>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</si>
  <si>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</si>
  <si>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</si>
  <si>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</si>
  <si>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</si>
  <si>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</si>
  <si>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</si>
  <si>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</si>
  <si>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</si>
  <si>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</si>
  <si>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</si>
  <si>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</si>
  <si>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</si>
  <si>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</si>
  <si>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</si>
  <si>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</si>
  <si>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</si>
  <si>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</si>
  <si>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</si>
  <si>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</si>
  <si>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</si>
  <si>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</si>
  <si>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</si>
  <si>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</si>
  <si>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</si>
  <si>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</si>
  <si>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</si>
  <si>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</si>
  <si>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</si>
  <si>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</si>
  <si>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</si>
  <si>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</si>
  <si>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</si>
  <si>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</si>
  <si>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</si>
  <si>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</si>
  <si>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</si>
  <si>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</si>
  <si>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</si>
  <si>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</si>
  <si>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</si>
  <si>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</si>
  <si>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</si>
  <si>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</si>
  <si>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</si>
  <si>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</si>
  <si>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</si>
  <si>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</si>
  <si>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</si>
  <si>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</si>
  <si>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</si>
  <si>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</si>
  <si>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</si>
  <si>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</si>
  <si>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</si>
  <si>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</si>
  <si>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</si>
  <si>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</si>
  <si>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</si>
  <si>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</si>
  <si>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</si>
  <si>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</si>
  <si>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</si>
  <si>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</si>
  <si>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</si>
  <si>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</si>
  <si>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</si>
  <si>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</si>
  <si>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</si>
  <si>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</si>
  <si>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</si>
  <si>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</si>
  <si>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</si>
  <si>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</si>
  <si>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</si>
  <si>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</si>
  <si>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</si>
  <si>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</si>
  <si>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</si>
  <si>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</si>
  <si>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</si>
  <si>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</si>
  <si>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</si>
  <si>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</si>
  <si>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</si>
  <si>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</si>
  <si>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</si>
  <si>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</si>
  <si>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</si>
  <si>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</si>
  <si>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</si>
  <si>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</si>
  <si>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</si>
  <si>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</si>
  <si>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</si>
  <si>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</si>
  <si>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</si>
  <si>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</si>
  <si>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</si>
  <si>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</si>
  <si>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</si>
  <si>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</si>
  <si>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</si>
  <si>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</si>
  <si>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</si>
  <si>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</si>
  <si>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</si>
  <si>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</si>
  <si>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</si>
  <si>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</si>
  <si>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</si>
  <si>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</si>
  <si>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</si>
  <si>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</si>
  <si>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</si>
  <si>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</si>
  <si>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</si>
  <si>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</si>
  <si>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</si>
  <si>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</si>
  <si>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</si>
  <si>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</si>
  <si>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</si>
  <si>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</si>
  <si>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</si>
  <si>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</si>
  <si>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</si>
  <si>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</si>
  <si>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</si>
  <si>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</si>
  <si>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</si>
  <si>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</si>
  <si>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</si>
  <si>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</si>
  <si>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</si>
  <si>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</si>
  <si>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</si>
  <si>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</si>
  <si>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</si>
  <si>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</si>
  <si>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</si>
  <si>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</si>
  <si>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</si>
  <si>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</si>
  <si>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</si>
  <si>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</si>
  <si>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</si>
  <si>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</si>
  <si>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</si>
  <si>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</si>
  <si>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</si>
  <si>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</si>
  <si>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</si>
  <si>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</si>
  <si>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</si>
  <si>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</si>
  <si>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</si>
  <si>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</si>
  <si>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</si>
  <si>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</si>
  <si>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</si>
  <si>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</si>
  <si>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</si>
  <si>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</si>
  <si>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</si>
  <si>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</si>
  <si>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</si>
  <si>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</si>
  <si>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</si>
  <si>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</si>
  <si>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</si>
  <si>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</si>
  <si>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</si>
  <si>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</si>
  <si>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</si>
  <si>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</si>
  <si>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</si>
  <si>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</si>
  <si>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</si>
  <si>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</si>
  <si>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</si>
  <si>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</si>
  <si>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</si>
  <si>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</si>
  <si>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</si>
  <si>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</si>
  <si>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</si>
  <si>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</si>
  <si>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</si>
  <si>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</si>
  <si>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</si>
  <si>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</si>
  <si>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</si>
  <si>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</si>
  <si>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</si>
  <si>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</si>
  <si>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</si>
  <si>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</si>
  <si>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</si>
  <si>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</si>
  <si>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</si>
  <si>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</si>
  <si>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</si>
  <si>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</si>
  <si>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</si>
  <si>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</si>
  <si>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</si>
  <si>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</si>
  <si>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</si>
  <si>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</si>
  <si>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</si>
  <si>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</si>
  <si>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</si>
  <si>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</si>
  <si>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</si>
  <si>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</si>
  <si>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</si>
  <si>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</si>
  <si>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</si>
  <si>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</si>
  <si>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</si>
  <si>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</si>
  <si>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</si>
  <si>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</si>
  <si>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</si>
  <si>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</si>
  <si>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</si>
  <si>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</si>
  <si>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</si>
  <si>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</si>
  <si>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</si>
  <si>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</si>
  <si>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</si>
  <si>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</si>
  <si>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</si>
  <si>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</si>
  <si>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</si>
  <si>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</si>
  <si>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</si>
  <si>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</si>
  <si>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</si>
  <si>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</si>
  <si>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</si>
  <si>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</si>
  <si>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</si>
  <si>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</si>
  <si>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</si>
  <si>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</si>
  <si>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</si>
  <si>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</si>
  <si>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</si>
  <si>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</si>
  <si>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</si>
  <si>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</si>
  <si>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</si>
  <si>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</si>
  <si>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</si>
  <si>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</si>
  <si>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</si>
  <si>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</si>
  <si>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</si>
  <si>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</si>
  <si>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</si>
  <si>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</si>
  <si>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</si>
  <si>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</si>
  <si>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</si>
  <si>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</si>
  <si>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</si>
  <si>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</si>
  <si>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</si>
  <si>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</si>
  <si>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</si>
  <si>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</si>
  <si>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</si>
  <si>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</si>
  <si>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</si>
  <si>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</si>
  <si>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</si>
  <si>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</si>
  <si>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</si>
  <si>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</si>
  <si>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</si>
  <si>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</si>
  <si>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</si>
  <si>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</si>
  <si>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</si>
  <si>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</si>
  <si>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</si>
  <si>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</si>
  <si>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</si>
  <si>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</si>
  <si>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</si>
  <si>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</si>
  <si>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</si>
  <si>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</si>
  <si>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</si>
  <si>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</si>
  <si>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</si>
  <si>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</si>
  <si>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</si>
  <si>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</si>
  <si>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</si>
  <si>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</si>
  <si>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</si>
  <si>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</si>
  <si>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</si>
  <si>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</si>
  <si>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</si>
  <si>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</si>
  <si>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</si>
  <si>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</si>
  <si>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</si>
  <si>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</si>
  <si>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</si>
  <si>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</si>
  <si>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</si>
  <si>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</si>
  <si>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</si>
  <si>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</si>
  <si>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</si>
  <si>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</si>
  <si>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</si>
  <si>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</si>
  <si>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</si>
  <si>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</si>
  <si>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</si>
  <si>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</si>
  <si>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</si>
  <si>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</si>
  <si>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</si>
  <si>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</si>
  <si>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</si>
  <si>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</si>
  <si>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</si>
  <si>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</si>
  <si>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</si>
  <si>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</si>
  <si>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</si>
  <si>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</si>
  <si>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</si>
  <si>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</si>
  <si>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</si>
  <si>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</si>
  <si>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</si>
  <si>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</si>
  <si>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</si>
  <si>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</si>
  <si>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</si>
  <si>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</si>
  <si>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</si>
  <si>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</si>
  <si>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</si>
  <si>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</si>
  <si>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</si>
  <si>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</si>
  <si>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</si>
  <si>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</si>
  <si>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</si>
  <si>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</si>
  <si>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</si>
  <si>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</si>
  <si>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</si>
  <si>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</si>
  <si>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</si>
  <si>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</si>
  <si>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</si>
  <si>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</si>
  <si>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</si>
  <si>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</si>
  <si>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</si>
  <si>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</si>
  <si>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</si>
  <si>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</si>
  <si>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</si>
  <si>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</si>
  <si>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</si>
  <si>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</si>
  <si>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</si>
  <si>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</si>
  <si>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</si>
  <si>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</si>
  <si>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</si>
  <si>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</si>
  <si>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</si>
  <si>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</si>
  <si>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</si>
  <si>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</si>
  <si>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</si>
  <si>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</si>
  <si>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</si>
  <si>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</si>
  <si>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</si>
  <si>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</si>
  <si>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</si>
  <si>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</si>
  <si>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</si>
  <si>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</si>
  <si>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</si>
  <si>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</si>
  <si>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</si>
  <si>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</si>
  <si>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</si>
  <si>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</si>
  <si>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</si>
  <si>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</si>
  <si>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</si>
  <si>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</si>
  <si>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</si>
  <si>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</si>
  <si>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</si>
  <si>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</si>
  <si>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</si>
  <si>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</si>
  <si>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</si>
  <si>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</si>
  <si>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</si>
  <si>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</si>
  <si>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</si>
  <si>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</si>
  <si>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</si>
  <si>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</si>
  <si>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</si>
  <si>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</si>
  <si>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</si>
  <si>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</si>
  <si>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</si>
  <si>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</si>
  <si>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</si>
  <si>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</si>
  <si>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</si>
  <si>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</si>
  <si>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</si>
  <si>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</si>
  <si>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</si>
  <si>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</si>
  <si>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</si>
  <si>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</si>
  <si>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</si>
  <si>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</si>
  <si>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</si>
  <si>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</si>
  <si>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</si>
  <si>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</si>
  <si>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</si>
  <si>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</si>
  <si>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</si>
  <si>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</si>
  <si>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</si>
  <si>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</si>
  <si>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</si>
  <si>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</si>
  <si>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</si>
  <si>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</si>
  <si>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</si>
  <si>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</si>
  <si>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</si>
  <si>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</si>
  <si>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</si>
  <si>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</si>
  <si>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</si>
  <si>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</si>
  <si>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</si>
  <si>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</si>
  <si>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</si>
  <si>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</si>
  <si>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</si>
  <si>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</si>
  <si>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</si>
  <si>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</si>
  <si>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</si>
  <si>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</si>
  <si>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</si>
  <si>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</si>
  <si>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</si>
  <si>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</si>
  <si>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</si>
  <si>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</si>
  <si>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</si>
  <si>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</si>
  <si>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</si>
  <si>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</si>
  <si>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</si>
  <si>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</si>
  <si>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</si>
  <si>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</si>
  <si>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</si>
  <si>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</si>
  <si>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</si>
  <si>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</si>
  <si>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</si>
  <si>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</si>
  <si>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</si>
  <si>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</si>
  <si>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</si>
  <si>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</si>
  <si>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</si>
  <si>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</si>
  <si>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</si>
  <si>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</si>
  <si>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</si>
  <si>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</si>
  <si>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</si>
  <si>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</si>
  <si>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</si>
  <si>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</si>
  <si>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</si>
  <si>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</si>
  <si>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</si>
  <si>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</si>
  <si>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</si>
  <si>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</si>
  <si>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</si>
  <si>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</si>
  <si>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</si>
  <si>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</si>
  <si>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</si>
  <si>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</si>
  <si>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</si>
  <si>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</si>
  <si>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</si>
  <si>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</si>
  <si>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</si>
  <si>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</si>
  <si>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</si>
  <si>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</si>
  <si>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</si>
  <si>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</si>
  <si>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</si>
  <si>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</si>
  <si>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</si>
  <si>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</si>
  <si>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</si>
  <si>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</si>
  <si>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</si>
  <si>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</si>
  <si>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</si>
  <si>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</si>
  <si>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</si>
  <si>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</si>
  <si>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</si>
  <si>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</si>
  <si>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</si>
  <si>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</si>
  <si>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</si>
  <si>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</si>
  <si>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</si>
  <si>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</si>
  <si>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</si>
  <si>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</si>
  <si>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</si>
  <si>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</si>
  <si>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</si>
  <si>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</si>
  <si>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</si>
  <si>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</si>
  <si>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</si>
  <si>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</si>
  <si>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</si>
  <si>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</si>
  <si>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</si>
  <si>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</si>
  <si>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</si>
  <si>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</si>
  <si>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</si>
  <si>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</si>
  <si>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</si>
  <si>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</si>
  <si>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</si>
  <si>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</si>
  <si>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</si>
  <si>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</si>
  <si>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</si>
  <si>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</si>
  <si>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</si>
  <si>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</si>
  <si>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</si>
  <si>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</si>
  <si>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</si>
  <si>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</si>
  <si>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</si>
  <si>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</si>
  <si>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</si>
  <si>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</si>
  <si>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</si>
  <si>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</si>
  <si>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</si>
  <si>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</si>
  <si>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</si>
  <si>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</si>
  <si>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</si>
  <si>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</si>
  <si>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</si>
  <si>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</si>
  <si>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</si>
  <si>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</si>
  <si>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</si>
  <si>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</si>
  <si>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</si>
  <si>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</si>
  <si>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</si>
  <si>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</si>
  <si>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</si>
  <si>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</si>
  <si>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</si>
  <si>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</si>
  <si>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</si>
  <si>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</si>
  <si>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</si>
  <si>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</si>
  <si>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</si>
  <si>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</si>
  <si>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</si>
  <si>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</si>
  <si>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</si>
  <si>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</si>
  <si>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</si>
  <si>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</si>
  <si>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</si>
  <si>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</si>
  <si>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</si>
  <si>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</si>
  <si>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</si>
  <si>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</si>
  <si>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</si>
  <si>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</si>
  <si>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</si>
  <si>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</si>
  <si>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</si>
  <si>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</si>
  <si>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</si>
  <si>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</si>
  <si>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</si>
  <si>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</si>
  <si>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</si>
  <si>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</si>
  <si>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</si>
  <si>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</si>
  <si>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</si>
  <si>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</si>
  <si>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</si>
  <si>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</si>
  <si>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</si>
  <si>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</si>
  <si>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</si>
  <si>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</si>
  <si>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</si>
  <si>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</si>
  <si>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</si>
  <si>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</si>
  <si>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</si>
  <si>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</si>
  <si>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</si>
  <si>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</si>
  <si>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</si>
  <si>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</si>
  <si>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</si>
  <si>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</si>
  <si>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</si>
  <si>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</si>
  <si>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</si>
  <si>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</si>
  <si>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</si>
  <si>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</si>
  <si>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</si>
  <si>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</si>
  <si>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</si>
  <si>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</si>
  <si>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</si>
  <si>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</si>
  <si>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</si>
  <si>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</si>
  <si>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</si>
  <si>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</si>
  <si>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</si>
  <si>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</si>
  <si>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</si>
  <si>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</si>
  <si>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</si>
  <si>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</si>
  <si>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</si>
  <si>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</si>
  <si>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</si>
  <si>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</si>
  <si>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</si>
  <si>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</si>
  <si>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</si>
  <si>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</si>
  <si>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</si>
  <si>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</si>
  <si>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</si>
  <si>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</si>
  <si>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</si>
  <si>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</si>
  <si>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</si>
  <si>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</si>
  <si>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</si>
  <si>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</si>
  <si>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</si>
  <si>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</si>
  <si>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</si>
  <si>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</si>
  <si>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</si>
  <si>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</si>
  <si>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</si>
  <si>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</si>
  <si>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</si>
  <si>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</si>
  <si>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</si>
  <si>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</si>
  <si>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</si>
  <si>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</si>
  <si>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</si>
  <si>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</si>
  <si>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</si>
  <si>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</si>
  <si>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</si>
  <si>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</si>
  <si>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</si>
  <si>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</si>
  <si>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</si>
  <si>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</si>
  <si>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</si>
  <si>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</si>
  <si>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</si>
  <si>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</si>
  <si>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</si>
  <si>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</si>
  <si>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</si>
  <si>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</si>
  <si>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</si>
  <si>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</si>
  <si>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</si>
  <si>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</si>
  <si>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</si>
  <si>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</si>
  <si>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</si>
  <si>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</si>
  <si>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</si>
  <si>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</si>
  <si>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</si>
  <si>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</si>
  <si>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</si>
  <si>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</si>
  <si>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</si>
  <si>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</si>
  <si>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</si>
  <si>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</si>
  <si>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</si>
  <si>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</si>
  <si>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</si>
  <si>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</si>
  <si>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</si>
  <si>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</si>
  <si>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</si>
  <si>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</si>
  <si>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</si>
  <si>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</si>
  <si>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</si>
  <si>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</si>
  <si>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</si>
  <si>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</si>
  <si>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</si>
  <si>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</si>
  <si>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</si>
  <si>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</si>
  <si>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</si>
  <si>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</si>
  <si>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</si>
  <si>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</si>
  <si>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</si>
  <si>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</si>
  <si>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</si>
  <si>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</si>
  <si>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</si>
  <si>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</si>
  <si>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</si>
  <si>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</si>
  <si>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</si>
  <si>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</si>
  <si>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</si>
  <si>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</si>
  <si>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</si>
  <si>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</si>
  <si>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</si>
  <si>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</si>
  <si>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</si>
  <si>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</si>
  <si>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</si>
  <si>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</si>
  <si>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</si>
  <si>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</si>
  <si>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</si>
  <si>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</si>
  <si>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</si>
  <si>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</si>
  <si>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</si>
  <si>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</si>
  <si>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</si>
  <si>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</si>
  <si>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</si>
  <si>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</si>
  <si>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</si>
  <si>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</si>
  <si>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</si>
  <si>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</si>
  <si>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</si>
  <si>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</si>
  <si>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</si>
  <si>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</si>
  <si>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</si>
  <si>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</si>
  <si>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</si>
  <si>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</si>
  <si>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</si>
  <si>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</si>
  <si>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</si>
  <si>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</si>
  <si>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</si>
  <si>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</si>
  <si>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</si>
  <si>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</si>
  <si>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</si>
  <si>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</si>
  <si>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</si>
  <si>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</si>
  <si>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</si>
  <si>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</si>
  <si>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</si>
  <si>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</si>
  <si>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</si>
  <si>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</si>
  <si>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</si>
  <si>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</si>
  <si>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</si>
  <si>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</si>
  <si>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</si>
  <si>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</si>
  <si>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</si>
  <si>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</si>
  <si>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</si>
  <si>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</si>
  <si>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</si>
  <si>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</si>
  <si>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</si>
  <si>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</si>
  <si>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</si>
  <si>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</si>
  <si>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</si>
  <si>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</si>
  <si>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</si>
  <si>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</si>
  <si>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</si>
  <si>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</si>
  <si>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</si>
  <si>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</si>
  <si>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</si>
  <si>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</si>
  <si>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</si>
  <si>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</si>
  <si>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</si>
  <si>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</si>
  <si>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</si>
  <si>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</si>
  <si>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</si>
  <si>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</si>
  <si>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</si>
  <si>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</si>
  <si>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</si>
  <si>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</si>
  <si>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</si>
  <si>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</si>
  <si>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</si>
  <si>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</si>
  <si>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</si>
  <si>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</si>
  <si>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</si>
  <si>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</si>
  <si>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</si>
  <si>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</si>
  <si>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</si>
  <si>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</si>
  <si>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</si>
  <si>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</si>
  <si>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</si>
  <si>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</si>
  <si>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</si>
  <si>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</si>
  <si>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</si>
  <si>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</si>
  <si>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</si>
  <si>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</si>
  <si>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</si>
  <si>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</si>
  <si>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</si>
  <si>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</si>
  <si>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</si>
  <si>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</si>
  <si>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</si>
  <si>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</si>
  <si>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</si>
  <si>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</si>
  <si>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</si>
  <si>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</si>
  <si>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</si>
  <si>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</si>
  <si>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</si>
  <si>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</si>
  <si>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</si>
  <si>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</si>
  <si>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</si>
  <si>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</si>
  <si>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</si>
  <si>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</si>
  <si>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</si>
  <si>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</si>
  <si>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</si>
  <si>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</si>
  <si>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</si>
  <si>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</si>
  <si>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</si>
  <si>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</si>
  <si>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</si>
  <si>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</si>
  <si>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</si>
  <si>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</si>
  <si>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</si>
  <si>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</si>
  <si>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</si>
  <si>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</si>
  <si>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</si>
  <si>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</si>
  <si>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</si>
  <si>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</si>
  <si>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</si>
  <si>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</si>
  <si>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</si>
  <si>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</si>
  <si>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</si>
  <si>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</si>
  <si>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</si>
  <si>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</si>
  <si>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</si>
  <si>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</si>
  <si>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</si>
  <si>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</si>
  <si>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</si>
  <si>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</si>
  <si>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</si>
  <si>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</si>
  <si>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</si>
  <si>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</si>
  <si>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</si>
  <si>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</si>
  <si>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</si>
  <si>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</si>
  <si>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</si>
  <si>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</si>
  <si>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</si>
  <si>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</si>
  <si>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</si>
  <si>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</si>
  <si>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</si>
  <si>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</si>
  <si>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</si>
  <si>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</si>
  <si>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</si>
  <si>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</si>
  <si>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</si>
  <si>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</si>
  <si>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</si>
  <si>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</si>
  <si>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</si>
  <si>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</si>
  <si>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</si>
  <si>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</si>
  <si>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</si>
  <si>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</si>
  <si>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</si>
  <si>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</si>
  <si>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</si>
  <si>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</si>
  <si>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</si>
  <si>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</si>
  <si>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</si>
  <si>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</si>
  <si>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</si>
  <si>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</si>
  <si>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</si>
  <si>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</si>
  <si>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</si>
  <si>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</si>
  <si>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</si>
  <si>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</si>
  <si>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</si>
  <si>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</si>
  <si>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</si>
  <si>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</si>
  <si>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</si>
  <si>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</si>
  <si>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</si>
  <si>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</si>
  <si>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</si>
  <si>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</si>
  <si>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</si>
  <si>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</si>
  <si>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</si>
  <si>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</si>
  <si>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</si>
  <si>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</si>
  <si>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</si>
  <si>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</si>
  <si>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</si>
  <si>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</si>
  <si>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</si>
  <si>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</si>
  <si>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</si>
  <si>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</si>
  <si>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</si>
  <si>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</si>
  <si>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</si>
  <si>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</si>
  <si>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</si>
  <si>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</si>
  <si>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</si>
  <si>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</si>
  <si>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</si>
  <si>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</si>
  <si>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</si>
  <si>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</si>
  <si>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</si>
  <si>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</si>
  <si>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</si>
  <si>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</si>
  <si>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</si>
  <si>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</si>
  <si>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</si>
  <si>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</si>
  <si>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</si>
  <si>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</si>
  <si>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</si>
  <si>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</si>
  <si>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</si>
  <si>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</si>
  <si>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</si>
  <si>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</si>
  <si>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</si>
  <si>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</si>
  <si>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</si>
  <si>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</si>
  <si>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</si>
  <si>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</si>
  <si>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</si>
  <si>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</si>
  <si>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</si>
  <si>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</si>
  <si>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</si>
  <si>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</si>
  <si>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</si>
  <si>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</si>
  <si>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</si>
  <si>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</si>
  <si>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</si>
  <si>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</si>
  <si>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</si>
  <si>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</si>
  <si>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</si>
  <si>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</si>
  <si>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</si>
  <si>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</si>
  <si>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</si>
  <si>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</si>
  <si>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</si>
  <si>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</si>
  <si>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</si>
  <si>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</si>
  <si>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</si>
  <si>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</si>
  <si>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</si>
  <si>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</si>
  <si>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</si>
  <si>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</si>
  <si>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</si>
  <si>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</si>
  <si>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</si>
  <si>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</si>
  <si>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</si>
  <si>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</si>
  <si>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</si>
  <si>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</si>
  <si>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</si>
  <si>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</si>
  <si>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</si>
  <si>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</si>
  <si>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</si>
  <si>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</si>
  <si>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</si>
  <si>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</si>
  <si>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</si>
  <si>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</si>
  <si>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</si>
  <si>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</si>
  <si>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</si>
  <si>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</si>
  <si>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</si>
  <si>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</si>
  <si>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</si>
  <si>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</si>
  <si>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</si>
  <si>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</si>
  <si>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</si>
  <si>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</si>
  <si>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</si>
  <si>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</si>
  <si>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</si>
  <si>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</si>
  <si>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</si>
  <si>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</si>
  <si>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</si>
  <si>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</si>
  <si>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</si>
  <si>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</si>
  <si>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</si>
  <si>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</si>
  <si>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</si>
  <si>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</si>
  <si>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</si>
  <si>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</si>
  <si>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</si>
  <si>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</si>
  <si>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</si>
  <si>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</si>
  <si>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</si>
  <si>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</si>
  <si>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</si>
  <si>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</si>
  <si>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</si>
  <si>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</si>
  <si>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</si>
  <si>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</si>
  <si>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</si>
  <si>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</si>
  <si>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</si>
  <si>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</si>
  <si>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</si>
  <si>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</si>
  <si>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</si>
  <si>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</si>
  <si>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</si>
  <si>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</si>
  <si>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</si>
  <si>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</si>
  <si>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</si>
  <si>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</si>
  <si>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</si>
  <si>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</si>
  <si>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</si>
  <si>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</si>
  <si>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</si>
  <si>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</si>
  <si>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</si>
  <si>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</si>
  <si>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</si>
  <si>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</si>
  <si>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</si>
  <si>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</si>
  <si>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</si>
  <si>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</si>
  <si>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</si>
  <si>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</si>
  <si>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</si>
  <si>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</si>
  <si>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</si>
  <si>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</si>
  <si>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</si>
  <si>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</si>
  <si>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</si>
  <si>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</si>
  <si>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</si>
  <si>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</si>
  <si>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</si>
  <si>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</si>
  <si>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</si>
  <si>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</si>
  <si>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</si>
  <si>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</si>
  <si>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</si>
  <si>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</si>
  <si>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</si>
  <si>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</si>
  <si>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</si>
  <si>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</si>
  <si>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</si>
  <si>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</si>
  <si>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</si>
  <si>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</si>
  <si>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</si>
  <si>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</si>
  <si>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</si>
  <si>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</si>
  <si>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</si>
  <si>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</si>
  <si>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</si>
  <si>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</si>
  <si>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</si>
  <si>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</si>
  <si>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</si>
  <si>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</si>
  <si>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</si>
  <si>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</si>
  <si>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</si>
  <si>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</si>
  <si>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</si>
  <si>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</si>
  <si>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</si>
  <si>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</si>
  <si>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</si>
  <si>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</si>
  <si>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</si>
  <si>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</si>
  <si>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</si>
  <si>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</si>
  <si>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</si>
  <si>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</si>
  <si>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</si>
  <si>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</si>
  <si>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</si>
  <si>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</si>
  <si>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</si>
  <si>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</si>
  <si>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</si>
  <si>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</si>
  <si>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</si>
  <si>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</si>
  <si>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</si>
  <si>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</si>
  <si>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</si>
  <si>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</si>
  <si>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</si>
  <si>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</si>
  <si>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</si>
  <si>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</si>
  <si>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</si>
  <si>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</si>
  <si>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</si>
  <si>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</si>
  <si>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</si>
  <si>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</si>
  <si>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</si>
  <si>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</si>
  <si>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</si>
  <si>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</si>
  <si>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</si>
  <si>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</si>
  <si>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</si>
  <si>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</si>
  <si>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</si>
  <si>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</si>
  <si>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</si>
  <si>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</si>
  <si>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</si>
  <si>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</si>
  <si>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</si>
  <si>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</si>
  <si>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</si>
  <si>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</si>
  <si>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</si>
  <si>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</si>
  <si>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</si>
  <si>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</si>
  <si>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</si>
  <si>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</si>
  <si>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</si>
  <si>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</si>
  <si>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</si>
  <si>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</si>
  <si>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</si>
  <si>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</si>
  <si>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</si>
  <si>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</si>
  <si>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</si>
  <si>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</si>
  <si>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</si>
  <si>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</si>
  <si>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</si>
  <si>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</si>
  <si>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</si>
  <si>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</si>
  <si>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</si>
  <si>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</si>
  <si>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</si>
  <si>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</si>
  <si>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</si>
  <si>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</si>
  <si>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</si>
  <si>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</si>
  <si>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</si>
  <si>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</si>
  <si>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</si>
  <si>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</si>
  <si>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</si>
  <si>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</si>
  <si>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</si>
  <si>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</si>
  <si>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</si>
  <si>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</si>
  <si>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</si>
  <si>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</si>
  <si>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</si>
  <si>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</si>
  <si>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</si>
  <si>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</si>
  <si>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</si>
  <si>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</si>
  <si>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</si>
  <si>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</si>
  <si>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</si>
  <si>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</si>
  <si>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</si>
  <si>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</si>
  <si>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</si>
  <si>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</si>
  <si>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</si>
  <si>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</si>
  <si>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</si>
  <si>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</si>
  <si>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</si>
  <si>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</si>
  <si>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</si>
  <si>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</si>
  <si>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</si>
  <si>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</si>
  <si>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</si>
  <si>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</si>
  <si>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</si>
  <si>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</si>
  <si>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</si>
  <si>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</si>
  <si>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</si>
  <si>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</si>
  <si>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</si>
  <si>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</si>
  <si>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</si>
  <si>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</si>
  <si>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</si>
  <si>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</si>
  <si>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</si>
  <si>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</si>
  <si>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</si>
  <si>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</si>
  <si>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</si>
  <si>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</si>
  <si>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</si>
  <si>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</si>
  <si>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</si>
  <si>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</si>
  <si>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</si>
  <si>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</si>
  <si>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</si>
  <si>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</si>
  <si>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</si>
  <si>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</si>
  <si>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</si>
  <si>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</si>
  <si>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</si>
  <si>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</si>
  <si>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</si>
  <si>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</si>
  <si>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</si>
  <si>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</si>
  <si>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</si>
  <si>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</si>
  <si>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</si>
  <si>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</si>
  <si>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</si>
  <si>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</si>
  <si>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</si>
  <si>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</si>
  <si>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</si>
  <si>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</si>
  <si>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</si>
  <si>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</si>
  <si>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</si>
  <si>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</si>
  <si>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</si>
  <si>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</si>
  <si>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</si>
  <si>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</si>
  <si>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</si>
  <si>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</si>
  <si>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</si>
  <si>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</si>
  <si>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</si>
  <si>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</si>
  <si>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</si>
  <si>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</si>
  <si>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</si>
  <si>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</si>
  <si>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</si>
  <si>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</si>
  <si>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</si>
  <si>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</si>
  <si>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</si>
  <si>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</si>
  <si>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</si>
  <si>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</si>
  <si>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</si>
  <si>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</si>
  <si>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</si>
  <si>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</si>
  <si>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</si>
  <si>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</si>
  <si>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</si>
  <si>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</si>
  <si>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</si>
  <si>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</si>
  <si>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</si>
  <si>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</si>
  <si>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</si>
  <si>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</si>
  <si>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</si>
  <si>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</si>
  <si>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</si>
  <si>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</si>
  <si>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</si>
  <si>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</si>
  <si>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</si>
  <si>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</si>
  <si>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</si>
  <si>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</si>
  <si>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</si>
  <si>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</si>
  <si>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</si>
  <si>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</si>
  <si>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</si>
  <si>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</si>
  <si>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</si>
  <si>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</si>
  <si>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</si>
  <si>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</si>
  <si>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</si>
  <si>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</si>
  <si>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</si>
  <si>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</si>
  <si>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</si>
  <si>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</si>
  <si>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</si>
  <si>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</si>
  <si>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</si>
  <si>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</si>
  <si>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</si>
  <si>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</si>
  <si>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</si>
  <si>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</si>
  <si>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</si>
  <si>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</si>
  <si>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</si>
  <si>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</si>
  <si>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</si>
  <si>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</si>
  <si>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</si>
  <si>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</si>
  <si>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</si>
  <si>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</si>
  <si>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</si>
  <si>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</si>
  <si>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</si>
  <si>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</si>
  <si>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</si>
  <si>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</si>
  <si>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</si>
  <si>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</si>
  <si>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</si>
  <si>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</si>
  <si>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</si>
  <si>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</si>
  <si>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</si>
  <si>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</si>
  <si>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</si>
  <si>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</si>
  <si>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</si>
  <si>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</si>
  <si>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</si>
  <si>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</si>
  <si>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</si>
  <si>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</si>
  <si>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</si>
  <si>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</si>
  <si>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</si>
  <si>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</si>
  <si>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</si>
  <si>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</si>
  <si>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</si>
  <si>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</si>
  <si>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</si>
  <si>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</si>
  <si>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</si>
  <si>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</si>
  <si>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</si>
  <si>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</si>
  <si>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</si>
  <si>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</si>
  <si>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</si>
  <si>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</si>
  <si>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</si>
  <si>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</si>
  <si>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</si>
  <si>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</si>
  <si>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</si>
  <si>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</si>
  <si>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</si>
  <si>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</si>
  <si>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</si>
  <si>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</si>
  <si>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</si>
  <si>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</si>
  <si>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</si>
  <si>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</si>
  <si>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</si>
  <si>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</si>
  <si>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</si>
  <si>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</si>
  <si>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</si>
  <si>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</si>
  <si>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</si>
  <si>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</si>
  <si>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</si>
  <si>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</si>
  <si>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</si>
  <si>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</si>
  <si>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</si>
  <si>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</si>
  <si>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</si>
  <si>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</si>
  <si>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</si>
  <si>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</si>
  <si>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</si>
  <si>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</si>
  <si>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</si>
  <si>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</si>
  <si>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</si>
  <si>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</si>
  <si>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</si>
  <si>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</si>
  <si>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</si>
  <si>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</si>
  <si>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</si>
  <si>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</si>
  <si>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</si>
  <si>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</si>
  <si>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</si>
  <si>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</si>
  <si>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</si>
  <si>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</si>
  <si>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</si>
  <si>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</si>
  <si>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</si>
  <si>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</si>
  <si>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</si>
  <si>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</si>
  <si>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</si>
  <si>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</si>
  <si>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</si>
  <si>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</si>
  <si>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</si>
  <si>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</si>
  <si>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</si>
  <si>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</si>
  <si>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</si>
  <si>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</si>
  <si>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</si>
  <si>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</si>
  <si>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</si>
  <si>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</si>
  <si>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</si>
  <si>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</si>
  <si>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</si>
  <si>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</si>
  <si>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</si>
  <si>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</si>
  <si>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</si>
  <si>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</si>
  <si>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</si>
  <si>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</si>
  <si>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</si>
  <si>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</si>
  <si>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</si>
  <si>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</si>
  <si>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</si>
  <si>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</si>
  <si>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</si>
  <si>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</si>
  <si>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</si>
  <si>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</si>
  <si>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</si>
  <si>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</si>
  <si>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</si>
  <si>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</si>
  <si>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</si>
  <si>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</si>
  <si>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</si>
  <si>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</si>
  <si>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</si>
  <si>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</si>
  <si>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</si>
  <si>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</si>
  <si>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</si>
  <si>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</si>
  <si>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</si>
  <si>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</si>
  <si>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</si>
  <si>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</si>
  <si>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</si>
  <si>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</si>
  <si>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</si>
  <si>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</si>
  <si>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</si>
  <si>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</si>
  <si>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</si>
  <si>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</si>
  <si>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</si>
  <si>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</si>
  <si>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</si>
  <si>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</si>
  <si>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</si>
  <si>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</si>
  <si>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</si>
  <si>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</si>
  <si>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</si>
  <si>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</si>
  <si>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</si>
  <si>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</si>
  <si>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</si>
  <si>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</si>
  <si>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</si>
  <si>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</si>
  <si>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</si>
  <si>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</si>
  <si>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</si>
  <si>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</si>
  <si>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</si>
  <si>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</si>
  <si>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</si>
  <si>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</si>
  <si>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</si>
  <si>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</si>
  <si>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</si>
  <si>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</si>
  <si>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</si>
  <si>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</si>
  <si>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</si>
  <si>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</si>
  <si>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</si>
  <si>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</si>
  <si>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</si>
  <si>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</si>
  <si>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</si>
  <si>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</si>
  <si>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</si>
  <si>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</si>
  <si>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</si>
  <si>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</si>
  <si>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</si>
  <si>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</si>
  <si>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</si>
  <si>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</si>
  <si>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</si>
  <si>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</si>
  <si>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</si>
  <si>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</si>
  <si>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</si>
  <si>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</si>
  <si>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</si>
  <si>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</si>
  <si>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</si>
  <si>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</si>
  <si>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</si>
  <si>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</si>
  <si>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</si>
  <si>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</si>
  <si>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</si>
  <si>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</si>
  <si>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</si>
  <si>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</si>
  <si>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</si>
  <si>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</si>
  <si>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</si>
  <si>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</si>
  <si>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</si>
  <si>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</si>
  <si>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</si>
  <si>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</si>
  <si>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</si>
  <si>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</si>
  <si>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</si>
  <si>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</si>
  <si>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</si>
  <si>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</si>
  <si>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</si>
  <si>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</si>
  <si>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</si>
  <si>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</si>
  <si>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</si>
  <si>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</si>
  <si>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</si>
  <si>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</si>
  <si>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</si>
  <si>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</si>
  <si>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</si>
  <si>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</si>
  <si>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</si>
  <si>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</si>
  <si>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</si>
  <si>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</si>
  <si>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</si>
  <si>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</si>
  <si>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</si>
  <si>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</si>
  <si>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</si>
  <si>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</si>
  <si>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</si>
  <si>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</si>
  <si>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</si>
  <si>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</si>
  <si>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</si>
  <si>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</si>
  <si>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</si>
  <si>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</si>
  <si>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</si>
  <si>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</si>
  <si>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</si>
  <si>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</si>
  <si>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</si>
  <si>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</si>
  <si>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</si>
  <si>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</si>
  <si>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</si>
  <si>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</si>
  <si>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</si>
  <si>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</si>
  <si>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</si>
  <si>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</si>
  <si>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</si>
  <si>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</si>
  <si>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</si>
  <si>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</si>
  <si>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</si>
  <si>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</si>
  <si>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</si>
  <si>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</si>
  <si>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</si>
  <si>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</si>
  <si>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</si>
  <si>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</si>
  <si>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</si>
  <si>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</si>
  <si>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</si>
  <si>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</si>
  <si>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</si>
  <si>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</si>
  <si>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</si>
  <si>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</si>
  <si>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</si>
  <si>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</si>
  <si>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</si>
  <si>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</si>
  <si>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</si>
  <si>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</si>
  <si>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</si>
  <si>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</si>
  <si>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</si>
  <si>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</si>
  <si>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</si>
  <si>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</si>
  <si>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</si>
  <si>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</si>
  <si>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</si>
  <si>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</si>
  <si>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</si>
  <si>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</si>
  <si>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</si>
  <si>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</si>
  <si>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</si>
  <si>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</si>
  <si>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</si>
  <si>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</si>
  <si>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</si>
  <si>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</si>
  <si>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</si>
  <si>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</si>
  <si>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</si>
  <si>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</si>
  <si>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</si>
  <si>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</si>
  <si>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</si>
  <si>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</si>
  <si>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</si>
  <si>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</si>
  <si>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</si>
  <si>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</si>
  <si>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</si>
  <si>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</si>
  <si>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</si>
  <si>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</si>
  <si>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</si>
  <si>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</si>
  <si>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</si>
  <si>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</si>
  <si>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</si>
  <si>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</si>
  <si>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</si>
  <si>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</si>
  <si>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</si>
  <si>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</si>
  <si>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</si>
  <si>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</si>
  <si>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</si>
  <si>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</si>
  <si>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</si>
  <si>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</si>
  <si>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</si>
  <si>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</si>
  <si>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</si>
  <si>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</si>
  <si>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</si>
  <si>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</si>
  <si>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</si>
  <si>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</si>
  <si>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</si>
  <si>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</si>
  <si>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</si>
  <si>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</si>
  <si>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</si>
  <si>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</si>
  <si>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</si>
  <si>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</si>
  <si>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</si>
  <si>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</si>
  <si>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</si>
  <si>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</si>
  <si>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</si>
  <si>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</si>
  <si>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</si>
  <si>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</si>
  <si>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</si>
  <si>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</si>
  <si>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</si>
  <si>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</si>
  <si>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</si>
  <si>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</si>
  <si>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</si>
  <si>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</si>
  <si>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</si>
  <si>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</si>
  <si>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</si>
  <si>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</si>
  <si>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</si>
  <si>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</si>
  <si>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</si>
  <si>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</si>
  <si>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</si>
  <si>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</si>
  <si>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</si>
  <si>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</si>
  <si>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</si>
  <si>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</si>
  <si>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</si>
  <si>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</si>
  <si>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</si>
  <si>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</si>
  <si>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</si>
  <si>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</si>
  <si>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</si>
  <si>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</si>
  <si>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</si>
  <si>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</si>
  <si>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</si>
  <si>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</si>
  <si>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</si>
  <si>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</si>
  <si>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</si>
  <si>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</si>
  <si>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</si>
  <si>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</si>
  <si>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</si>
  <si>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</si>
  <si>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</si>
  <si>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</si>
  <si>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</si>
  <si>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</si>
  <si>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</si>
  <si>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</si>
  <si>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</si>
  <si>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</si>
  <si>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</si>
  <si>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</si>
  <si>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</si>
  <si>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</si>
  <si>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</si>
  <si>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</si>
  <si>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</si>
  <si>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</si>
  <si>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</si>
  <si>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</si>
  <si>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</si>
  <si>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</si>
  <si>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</si>
  <si>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</si>
  <si>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</si>
  <si>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</si>
  <si>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</si>
  <si>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</si>
  <si>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</si>
  <si>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</si>
  <si>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</si>
  <si>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</si>
  <si>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</si>
  <si>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</si>
  <si>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</si>
  <si>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</si>
  <si>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</si>
  <si>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</si>
  <si>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</si>
  <si>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</si>
  <si>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</si>
  <si>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</si>
  <si>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</si>
  <si>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</si>
  <si>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</si>
  <si>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</si>
  <si>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</si>
  <si>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</si>
  <si>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</si>
  <si>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</si>
  <si>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</si>
  <si>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</si>
  <si>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</si>
  <si>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</si>
  <si>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</si>
  <si>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</si>
  <si>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</si>
  <si>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</si>
  <si>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</si>
  <si>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</si>
  <si>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</si>
  <si>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</si>
  <si>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</si>
  <si>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</si>
  <si>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</si>
  <si>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</si>
  <si>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</si>
  <si>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</si>
  <si>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</si>
  <si>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</si>
  <si>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</si>
  <si>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</si>
  <si>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</si>
  <si>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</si>
  <si>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</si>
  <si>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</si>
  <si>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</si>
  <si>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</si>
  <si>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</si>
  <si>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</si>
  <si>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</si>
  <si>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</si>
  <si>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</si>
  <si>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</si>
  <si>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</si>
  <si>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</si>
  <si>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</si>
  <si>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</si>
  <si>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</si>
  <si>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</si>
  <si>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</si>
  <si>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</si>
  <si>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</si>
  <si>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</si>
  <si>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</si>
  <si>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</si>
  <si>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</si>
  <si>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</si>
  <si>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</si>
  <si>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</si>
  <si>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</si>
  <si>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</si>
  <si>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</si>
  <si>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</si>
  <si>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</si>
  <si>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</si>
  <si>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</si>
  <si>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</si>
  <si>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</si>
  <si>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</si>
  <si>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</si>
  <si>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</si>
  <si>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</si>
  <si>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</si>
  <si>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</si>
  <si>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</si>
  <si>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</si>
  <si>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</si>
  <si>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</si>
  <si>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</si>
  <si>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</si>
  <si>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</si>
  <si>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</si>
  <si>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</si>
  <si>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</si>
  <si>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</si>
  <si>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</si>
  <si>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</si>
  <si>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</si>
  <si>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</si>
  <si>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</si>
  <si>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</si>
  <si>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</si>
  <si>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</si>
  <si>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</si>
  <si>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</si>
  <si>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</si>
  <si>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</si>
  <si>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</si>
  <si>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</si>
  <si>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</si>
  <si>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</si>
  <si>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</si>
  <si>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</si>
  <si>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</si>
  <si>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</si>
  <si>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</si>
  <si>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</si>
  <si>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</si>
  <si>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</si>
  <si>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</si>
  <si>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</si>
  <si>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</si>
  <si>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</si>
  <si>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</si>
  <si>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</si>
  <si>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</si>
  <si>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</si>
  <si>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</si>
  <si>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</si>
  <si>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</si>
  <si>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</si>
  <si>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</si>
  <si>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</si>
  <si>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</si>
  <si>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</si>
  <si>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</si>
  <si>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</si>
  <si>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</si>
  <si>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</si>
  <si>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</si>
  <si>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</si>
  <si>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</si>
  <si>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</si>
  <si>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</si>
  <si>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</si>
  <si>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</si>
  <si>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</si>
  <si>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</si>
  <si>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</si>
  <si>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</si>
  <si>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</si>
  <si>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</si>
  <si>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</si>
  <si>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</si>
  <si>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</si>
  <si>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</si>
  <si>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</si>
  <si>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</si>
  <si>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</si>
  <si>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</si>
  <si>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</si>
  <si>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</si>
  <si>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</si>
  <si>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</si>
  <si>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</si>
  <si>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</si>
  <si>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</si>
  <si>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</si>
  <si>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</si>
  <si>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</si>
  <si>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</si>
  <si>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</si>
  <si>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</si>
  <si>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</si>
  <si>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</si>
  <si>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</si>
  <si>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</si>
  <si>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</si>
  <si>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</si>
  <si>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</si>
  <si>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</si>
  <si>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</si>
  <si>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</si>
  <si>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</si>
  <si>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</si>
  <si>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</si>
  <si>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</si>
  <si>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</si>
  <si>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</si>
  <si>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</si>
  <si>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</si>
  <si>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</si>
  <si>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</si>
  <si>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</si>
  <si>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</si>
  <si>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</si>
  <si>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</si>
  <si>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</si>
  <si>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</si>
  <si>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</si>
  <si>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</si>
  <si>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</si>
  <si>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</si>
  <si>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</si>
  <si>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</si>
  <si>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</si>
  <si>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</si>
  <si>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</si>
  <si>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</si>
  <si>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</si>
  <si>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</si>
  <si>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</si>
  <si>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</si>
  <si>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</si>
  <si>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</si>
  <si>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</si>
  <si>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</si>
  <si>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</si>
  <si>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</si>
  <si>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</si>
  <si>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</si>
  <si>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</si>
  <si>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</si>
  <si>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</si>
  <si>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</si>
  <si>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</si>
  <si>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</si>
  <si>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</si>
  <si>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</si>
  <si>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</si>
  <si>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</si>
  <si>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</si>
  <si>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</si>
  <si>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</si>
  <si>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</si>
  <si>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</si>
  <si>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</si>
  <si>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</si>
  <si>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</si>
  <si>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</si>
  <si>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</si>
  <si>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</si>
  <si>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</si>
  <si>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</si>
  <si>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</si>
  <si>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</si>
  <si>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</si>
  <si>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</si>
  <si>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</si>
  <si>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</si>
  <si>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</si>
  <si>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</si>
  <si>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</si>
  <si>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</si>
  <si>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</si>
  <si>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</si>
  <si>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</si>
  <si>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</si>
  <si>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</si>
  <si>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</si>
  <si>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</si>
  <si>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</si>
  <si>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</si>
  <si>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</si>
  <si>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</si>
  <si>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</si>
  <si>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</si>
  <si>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</si>
  <si>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</si>
  <si>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</si>
  <si>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</si>
  <si>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</si>
  <si>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</si>
  <si>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</si>
  <si>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</si>
  <si>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</si>
  <si>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</si>
  <si>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</si>
  <si>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</si>
  <si>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</si>
  <si>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</si>
  <si>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</si>
  <si>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</si>
  <si>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</si>
  <si>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</si>
  <si>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</si>
  <si>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</si>
  <si>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</si>
  <si>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</si>
  <si>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</si>
  <si>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</si>
  <si>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</si>
  <si>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</si>
  <si>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</si>
  <si>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</si>
  <si>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</si>
  <si>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</si>
  <si>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</si>
  <si>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</si>
  <si>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</si>
  <si>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</si>
  <si>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</si>
  <si>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</si>
  <si>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</si>
  <si>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</si>
  <si>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</si>
  <si>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</si>
  <si>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</si>
  <si>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</si>
  <si>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</si>
  <si>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</si>
  <si>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</si>
  <si>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</si>
  <si>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</si>
  <si>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</si>
  <si>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</si>
  <si>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</si>
  <si>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</si>
  <si>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</si>
  <si>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</si>
  <si>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</si>
  <si>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</si>
  <si>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</si>
  <si>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</si>
  <si>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</si>
  <si>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</si>
  <si>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</si>
  <si>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</si>
  <si>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</si>
  <si>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</si>
  <si>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</si>
  <si>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</si>
  <si>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</si>
  <si>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</si>
  <si>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</si>
  <si>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</si>
  <si>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</si>
  <si>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</si>
  <si>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</si>
  <si>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</si>
  <si>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</si>
  <si>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</si>
  <si>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</si>
  <si>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</si>
  <si>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</si>
  <si>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</si>
  <si>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</si>
  <si>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</si>
  <si>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</si>
  <si>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</si>
  <si>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</si>
  <si>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</si>
  <si>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</si>
  <si>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</si>
  <si>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</si>
  <si>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</si>
  <si>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</si>
  <si>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</si>
  <si>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</si>
  <si>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</si>
  <si>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</si>
  <si>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</si>
  <si>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</si>
  <si>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</si>
  <si>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</si>
  <si>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</si>
  <si>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</si>
  <si>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</si>
  <si>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</si>
  <si>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</si>
  <si>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</si>
  <si>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</si>
  <si>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</si>
  <si>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</si>
  <si>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</si>
  <si>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</si>
  <si>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</si>
  <si>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</si>
  <si>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</si>
  <si>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</si>
  <si>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</si>
  <si>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</si>
  <si>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</si>
  <si>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</si>
  <si>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</si>
  <si>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</si>
  <si>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</si>
  <si>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</si>
  <si>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</si>
  <si>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</si>
  <si>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</si>
  <si>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</si>
  <si>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</si>
  <si>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</si>
  <si>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</si>
  <si>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</si>
  <si>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</si>
  <si>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</si>
  <si>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</si>
  <si>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</si>
  <si>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</si>
  <si>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</si>
  <si>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</si>
  <si>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</si>
  <si>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</si>
  <si>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</si>
  <si>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</si>
  <si>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</si>
  <si>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</si>
  <si>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</si>
  <si>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</si>
  <si>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</si>
  <si>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</si>
  <si>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</si>
  <si>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</si>
  <si>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</si>
  <si>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</si>
  <si>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</si>
  <si>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</si>
  <si>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</si>
  <si>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</si>
  <si>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</si>
  <si>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</si>
  <si>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</si>
  <si>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</si>
  <si>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</si>
  <si>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</si>
  <si>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</si>
  <si>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</si>
  <si>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</si>
  <si>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</si>
  <si>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</si>
  <si>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</si>
  <si>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</si>
  <si>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</si>
  <si>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</si>
  <si>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</si>
  <si>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</si>
  <si>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</si>
  <si>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</si>
  <si>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</si>
  <si>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</si>
  <si>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</si>
  <si>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</si>
  <si>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</si>
  <si>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</si>
  <si>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</si>
  <si>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</si>
  <si>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</si>
  <si>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</si>
  <si>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</si>
  <si>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</si>
  <si>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</si>
  <si>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</si>
  <si>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</si>
  <si>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</si>
  <si>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</si>
  <si>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</si>
  <si>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</si>
  <si>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</si>
  <si>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</si>
  <si>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</si>
  <si>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</si>
  <si>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</si>
  <si>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</si>
  <si>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</si>
  <si>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</si>
  <si>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</si>
  <si>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</si>
  <si>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</si>
  <si>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</si>
  <si>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</si>
  <si>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</si>
  <si>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</si>
  <si>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</si>
  <si>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</si>
  <si>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</si>
  <si>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</si>
  <si>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</si>
  <si>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</si>
  <si>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</si>
  <si>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</si>
  <si>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</si>
  <si>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</si>
  <si>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</si>
  <si>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</si>
  <si>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</si>
  <si>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</si>
  <si>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</si>
  <si>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</si>
  <si>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</si>
  <si>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</si>
  <si>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</si>
  <si>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</si>
  <si>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</si>
  <si>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</si>
  <si>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</si>
  <si>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</si>
  <si>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</si>
  <si>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</si>
  <si>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</si>
  <si>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</si>
  <si>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</si>
  <si>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</si>
  <si>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</si>
  <si>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</si>
  <si>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</si>
  <si>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</si>
  <si>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</si>
  <si>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</si>
  <si>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</si>
  <si>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</si>
  <si>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</si>
  <si>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</si>
  <si>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</si>
  <si>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</si>
  <si>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</si>
  <si>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</si>
  <si>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</si>
  <si>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</si>
  <si>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</si>
  <si>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</si>
  <si>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</si>
  <si>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</si>
  <si>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</si>
  <si>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</si>
  <si>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</si>
  <si>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</si>
  <si>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</si>
  <si>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</si>
  <si>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</si>
  <si>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</si>
  <si>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</si>
  <si>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</si>
  <si>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</si>
  <si>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</si>
  <si>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</si>
  <si>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</si>
  <si>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</si>
  <si>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</si>
  <si>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</si>
  <si>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</si>
  <si>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</si>
  <si>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</si>
  <si>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</si>
  <si>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</si>
  <si>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</si>
  <si>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</si>
  <si>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</si>
  <si>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</si>
  <si>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</si>
  <si>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</si>
  <si>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</si>
  <si>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</si>
  <si>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</si>
  <si>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</si>
  <si>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</si>
  <si>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</si>
  <si>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</si>
  <si>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</si>
  <si>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</si>
  <si>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</si>
  <si>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</si>
  <si>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</si>
  <si>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</si>
  <si>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</si>
  <si>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</si>
  <si>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</si>
  <si>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</si>
  <si>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</si>
  <si>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</si>
  <si>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</si>
  <si>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</si>
  <si>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</si>
  <si>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</si>
  <si>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</si>
  <si>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</si>
  <si>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</si>
  <si>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</si>
  <si>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</si>
  <si>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</si>
  <si>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</si>
  <si>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</si>
  <si>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</si>
  <si>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</si>
  <si>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</si>
  <si>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</si>
  <si>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</si>
  <si>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</si>
  <si>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</si>
  <si>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</si>
  <si>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</si>
  <si>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</si>
  <si>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</si>
  <si>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</si>
  <si>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</si>
  <si>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</si>
  <si>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</si>
  <si>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</si>
  <si>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</si>
  <si>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</si>
  <si>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</si>
  <si>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</si>
  <si>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</si>
  <si>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</si>
  <si>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</si>
  <si>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</si>
  <si>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</si>
  <si>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</si>
  <si>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</si>
  <si>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</si>
  <si>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</si>
  <si>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</si>
  <si>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</si>
  <si>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</si>
  <si>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</si>
  <si>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</si>
  <si>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</si>
  <si>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</si>
  <si>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</si>
  <si>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</si>
  <si>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</si>
  <si>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</si>
  <si>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</si>
  <si>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</si>
  <si>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</si>
  <si>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</si>
  <si>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</si>
  <si>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</si>
  <si>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</si>
  <si>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</si>
  <si>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</si>
  <si>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</si>
  <si>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</si>
  <si>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</si>
  <si>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</si>
  <si>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</si>
  <si>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</si>
  <si>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</si>
  <si>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</si>
  <si>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</si>
  <si>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</si>
  <si>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</si>
  <si>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</si>
  <si>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</si>
  <si>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</si>
  <si>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</si>
  <si>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</si>
  <si>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</si>
  <si>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</si>
  <si>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</si>
  <si>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</si>
  <si>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</si>
  <si>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</si>
  <si>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</si>
  <si>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</si>
  <si>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</si>
  <si>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</si>
  <si>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</si>
  <si>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</si>
  <si>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</si>
  <si>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</si>
  <si>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</si>
  <si>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</si>
  <si>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</si>
  <si>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</si>
  <si>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</si>
  <si>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</si>
  <si>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</si>
  <si>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</si>
  <si>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</si>
  <si>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</si>
  <si>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</si>
  <si>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</si>
  <si>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</si>
  <si>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</si>
  <si>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</si>
  <si>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</si>
  <si>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</si>
  <si>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</si>
  <si>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</si>
  <si>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</si>
  <si>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</si>
  <si>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</si>
  <si>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</si>
  <si>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</si>
  <si>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</si>
  <si>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</si>
  <si>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</si>
  <si>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</si>
  <si>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</si>
  <si>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</si>
  <si>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</si>
  <si>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</si>
  <si>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</si>
  <si>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</si>
  <si>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</si>
  <si>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</si>
  <si>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</si>
  <si>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</si>
  <si>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</si>
  <si>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</si>
  <si>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</si>
  <si>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</si>
  <si>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</si>
  <si>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</si>
  <si>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</si>
  <si>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</si>
  <si>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</si>
  <si>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</si>
  <si>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</si>
  <si>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</si>
  <si>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</si>
  <si>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</si>
  <si>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</si>
  <si>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</si>
  <si>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</si>
  <si>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</si>
  <si>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</si>
  <si>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</si>
  <si>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</si>
  <si>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</si>
  <si>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</si>
  <si>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</si>
  <si>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</si>
  <si>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</si>
  <si>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</si>
  <si>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</si>
  <si>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</si>
  <si>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</si>
  <si>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</si>
  <si>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</si>
  <si>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</si>
  <si>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</si>
  <si>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</si>
  <si>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</si>
  <si>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</si>
  <si>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</si>
  <si>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</si>
  <si>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</si>
  <si>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</si>
  <si>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</si>
  <si>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</si>
  <si>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</si>
  <si>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</si>
  <si>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</si>
  <si>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</si>
  <si>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</si>
  <si>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</si>
  <si>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</si>
  <si>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</si>
  <si>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</si>
  <si>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</si>
  <si>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</si>
  <si>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</si>
  <si>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</si>
  <si>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</si>
  <si>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</si>
  <si>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</si>
  <si>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</si>
  <si>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</si>
  <si>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</si>
  <si>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</si>
  <si>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</si>
  <si>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</si>
  <si>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</si>
  <si>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</si>
  <si>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</si>
  <si>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</si>
  <si>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</si>
  <si>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</si>
  <si>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</si>
  <si>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</si>
  <si>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</si>
  <si>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</si>
  <si>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</si>
  <si>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</si>
  <si>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</si>
  <si>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</si>
  <si>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</si>
  <si>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</si>
  <si>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</si>
  <si>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</si>
  <si>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</si>
  <si>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</si>
  <si>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</si>
  <si>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</si>
  <si>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</si>
  <si>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</si>
  <si>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</si>
  <si>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</si>
  <si>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</si>
  <si>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</si>
  <si>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</si>
  <si>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</si>
  <si>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</si>
  <si>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</si>
  <si>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</si>
  <si>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</si>
  <si>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</si>
  <si>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</si>
  <si>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</si>
  <si>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</si>
  <si>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</si>
  <si>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</si>
  <si>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</si>
  <si>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</si>
  <si>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</si>
  <si>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</si>
  <si>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</si>
  <si>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</si>
  <si>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</si>
  <si>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</si>
  <si>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</si>
  <si>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</si>
  <si>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</si>
  <si>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</si>
  <si>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</si>
  <si>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</si>
  <si>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</si>
  <si>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</si>
  <si>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</si>
  <si>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</si>
  <si>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</si>
  <si>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</si>
  <si>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</si>
  <si>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</si>
  <si>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</si>
  <si>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</si>
  <si>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</si>
  <si>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</si>
  <si>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</si>
  <si>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</si>
  <si>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</si>
  <si>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</si>
  <si>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</si>
  <si>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</si>
  <si>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</si>
  <si>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</si>
  <si>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</si>
  <si>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</si>
  <si>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</si>
  <si>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</si>
  <si>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</si>
  <si>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</si>
  <si>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</si>
  <si>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</si>
  <si>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</si>
  <si>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</si>
  <si>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</si>
  <si>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</si>
  <si>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</si>
  <si>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</si>
  <si>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</si>
  <si>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</si>
  <si>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</si>
  <si>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</si>
  <si>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</si>
  <si>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</si>
  <si>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</si>
  <si>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</si>
  <si>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</si>
  <si>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</si>
  <si>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</si>
  <si>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</si>
  <si>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</si>
  <si>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</si>
  <si>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</si>
  <si>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</si>
  <si>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</si>
  <si>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</si>
  <si>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</si>
  <si>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</si>
  <si>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</si>
  <si>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</si>
  <si>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</si>
  <si>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</si>
  <si>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</si>
  <si>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</si>
  <si>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</si>
  <si>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</si>
  <si>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</si>
  <si>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</si>
  <si>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</si>
  <si>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</si>
  <si>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</si>
  <si>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</si>
  <si>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</si>
  <si>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</si>
  <si>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</si>
  <si>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</si>
  <si>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</si>
  <si>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</si>
  <si>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</si>
  <si>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</si>
  <si>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</si>
  <si>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</si>
  <si>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</si>
  <si>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</si>
  <si>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</si>
  <si>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</si>
  <si>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</si>
  <si>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</si>
  <si>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</si>
  <si>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</si>
  <si>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</si>
  <si>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</si>
  <si>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</si>
  <si>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</si>
  <si>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</si>
  <si>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</si>
  <si>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</si>
  <si>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</si>
  <si>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</si>
  <si>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</si>
  <si>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</si>
  <si>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</si>
  <si>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</si>
  <si>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</si>
  <si>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</si>
  <si>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</si>
  <si>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</si>
  <si>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</si>
  <si>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</si>
  <si>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</si>
  <si>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</si>
  <si>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</si>
  <si>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</si>
  <si>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</si>
  <si>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</si>
  <si>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</si>
  <si>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</si>
  <si>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</si>
  <si>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</si>
  <si>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</si>
  <si>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</si>
  <si>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</si>
  <si>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</si>
  <si>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</si>
  <si>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</si>
  <si>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</si>
  <si>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</si>
  <si>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</si>
  <si>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</si>
  <si>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</si>
  <si>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</si>
  <si>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</si>
  <si>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</si>
  <si>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</si>
  <si>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</si>
  <si>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</si>
  <si>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</si>
  <si>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</si>
  <si>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</si>
  <si>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</si>
  <si>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</si>
  <si>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</si>
  <si>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</si>
  <si>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</si>
  <si>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</si>
  <si>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</si>
  <si>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</si>
  <si>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</si>
  <si>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</si>
  <si>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</si>
  <si>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</si>
  <si>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</si>
  <si>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</si>
  <si>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</si>
  <si>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</si>
  <si>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</si>
  <si>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</si>
  <si>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</si>
  <si>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</si>
  <si>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</si>
  <si>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</si>
  <si>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</si>
  <si>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</si>
  <si>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</si>
  <si>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</si>
  <si>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</si>
  <si>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</si>
  <si>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</si>
  <si>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</si>
  <si>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</si>
  <si>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</si>
  <si>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</si>
  <si>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</si>
  <si>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</si>
  <si>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</si>
  <si>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</si>
  <si>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</si>
  <si>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</si>
  <si>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</si>
  <si>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</si>
  <si>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</si>
  <si>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</si>
  <si>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</si>
  <si>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</si>
  <si>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</si>
  <si>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</si>
  <si>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</si>
  <si>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</si>
  <si>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</si>
  <si>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</si>
  <si>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</si>
  <si>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</si>
  <si>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</si>
  <si>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</si>
  <si>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</si>
  <si>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</si>
  <si>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</si>
  <si>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</si>
  <si>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</si>
  <si>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</si>
  <si>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</si>
  <si>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</si>
  <si>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</si>
  <si>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</si>
  <si>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</si>
  <si>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</si>
  <si>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</si>
  <si>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</si>
  <si>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</si>
  <si>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</si>
  <si>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</si>
  <si>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</si>
  <si>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</si>
  <si>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</si>
  <si>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</si>
  <si>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</si>
  <si>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</si>
  <si>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</si>
  <si>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</si>
  <si>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</si>
  <si>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</si>
  <si>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</si>
  <si>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</si>
  <si>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</si>
  <si>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</si>
  <si>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</si>
  <si>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</si>
  <si>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</si>
  <si>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</si>
  <si>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</si>
  <si>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</si>
  <si>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</si>
  <si>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</si>
  <si>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</si>
  <si>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</si>
  <si>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</si>
  <si>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</si>
  <si>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</si>
  <si>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</si>
  <si>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</si>
  <si>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</si>
  <si>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</si>
  <si>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</si>
  <si>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</si>
  <si>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</si>
  <si>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</si>
  <si>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</si>
  <si>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</si>
  <si>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</si>
  <si>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</si>
  <si>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</si>
  <si>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</si>
  <si>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</si>
  <si>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</si>
  <si>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</si>
  <si>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</si>
  <si>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</si>
  <si>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</si>
  <si>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</si>
  <si>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</si>
  <si>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</si>
  <si>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</si>
  <si>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</si>
  <si>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</si>
  <si>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</si>
  <si>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</si>
  <si>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</si>
  <si>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</si>
  <si>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</si>
  <si>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</si>
  <si>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</si>
  <si>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</si>
  <si>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</si>
  <si>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</si>
  <si>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</si>
  <si>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</si>
  <si>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</si>
  <si>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</si>
  <si>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</si>
  <si>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</si>
  <si>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</si>
  <si>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</si>
  <si>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</si>
  <si>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</si>
  <si>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</si>
  <si>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</si>
  <si>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</si>
  <si>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</si>
  <si>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</si>
  <si>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</si>
  <si>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</si>
  <si>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</si>
  <si>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</si>
  <si>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</si>
  <si>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</si>
  <si>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</si>
  <si>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</si>
  <si>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</si>
  <si>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</si>
  <si>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</si>
  <si>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</si>
  <si>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</si>
  <si>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</si>
  <si>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</si>
  <si>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</si>
  <si>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</si>
  <si>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</si>
  <si>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</si>
  <si>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</si>
  <si>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</si>
  <si>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</si>
  <si>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</si>
  <si>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</si>
  <si>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</si>
  <si>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</si>
  <si>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</si>
  <si>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</si>
  <si>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</si>
  <si>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</si>
  <si>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</si>
  <si>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</si>
  <si>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</si>
  <si>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</si>
  <si>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</si>
  <si>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</si>
  <si>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</si>
  <si>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</si>
  <si>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</si>
  <si>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</si>
  <si>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</si>
  <si>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</si>
  <si>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</si>
  <si>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</si>
  <si>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</si>
  <si>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</si>
  <si>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</si>
  <si>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</si>
  <si>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</si>
  <si>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</si>
  <si>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</si>
  <si>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</si>
  <si>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</si>
  <si>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</si>
  <si>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</si>
  <si>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</si>
  <si>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</si>
  <si>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</si>
  <si>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</si>
  <si>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</si>
  <si>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</si>
  <si>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</si>
  <si>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</si>
  <si>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</si>
  <si>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</si>
  <si>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</si>
  <si>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</si>
  <si>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</si>
  <si>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</si>
  <si>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</si>
  <si>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</si>
  <si>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</si>
  <si>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</si>
  <si>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</si>
  <si>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</si>
  <si>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</si>
  <si>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</si>
  <si>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</si>
  <si>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</si>
  <si>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</si>
  <si>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</si>
  <si>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</si>
  <si>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</si>
  <si>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</si>
  <si>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</si>
  <si>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</si>
  <si>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</si>
  <si>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</si>
  <si>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</si>
  <si>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</si>
  <si>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</si>
  <si>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</si>
  <si>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</si>
  <si>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</si>
  <si>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</si>
  <si>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</si>
  <si>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</si>
  <si>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</si>
  <si>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</si>
  <si>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</si>
  <si>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</si>
  <si>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</si>
  <si>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</si>
  <si>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</si>
  <si>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</si>
  <si>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</si>
  <si>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</si>
  <si>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</si>
  <si>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</si>
  <si>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</si>
  <si>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</si>
  <si>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</si>
  <si>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</si>
  <si>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</si>
  <si>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</si>
  <si>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</si>
  <si>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</si>
  <si>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</si>
  <si>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</si>
  <si>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</si>
  <si>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</si>
  <si>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</si>
  <si>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</si>
  <si>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</si>
  <si>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</si>
  <si>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</si>
  <si>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</si>
  <si>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</si>
  <si>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</si>
  <si>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</si>
  <si>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</si>
  <si>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</si>
  <si>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</si>
  <si>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</si>
  <si>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</si>
  <si>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</si>
  <si>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</si>
  <si>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</si>
  <si>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</si>
  <si>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</si>
  <si>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</si>
  <si>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</si>
  <si>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</si>
  <si>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</si>
  <si>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</si>
  <si>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</si>
  <si>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</si>
  <si>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</si>
  <si>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</si>
  <si>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</si>
  <si>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</si>
  <si>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</si>
  <si>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</si>
  <si>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</si>
  <si>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</si>
  <si>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</si>
  <si>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</si>
  <si>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</si>
  <si>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</si>
  <si>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</si>
  <si>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</si>
  <si>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</si>
  <si>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</si>
  <si>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</si>
  <si>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</si>
  <si>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</si>
  <si>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</si>
  <si>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</si>
  <si>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</si>
  <si>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</si>
  <si>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</si>
  <si>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</si>
  <si>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</si>
  <si>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</si>
  <si>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</si>
  <si>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</si>
  <si>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</si>
  <si>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</si>
  <si>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</si>
  <si>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</si>
  <si>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</si>
  <si>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</si>
  <si>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</si>
  <si>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</si>
  <si>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</si>
  <si>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</si>
  <si>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</si>
  <si>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</si>
  <si>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</si>
  <si>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</si>
  <si>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</si>
  <si>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</si>
  <si>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</si>
  <si>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</si>
  <si>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</si>
  <si>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</si>
  <si>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</si>
  <si>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</si>
  <si>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</si>
  <si>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</si>
  <si>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</si>
  <si>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</si>
  <si>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</si>
  <si>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</si>
  <si>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</si>
  <si>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</si>
  <si>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</si>
  <si>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</si>
  <si>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</si>
  <si>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</si>
  <si>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</si>
  <si>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</si>
  <si>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</si>
  <si>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</si>
  <si>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</si>
  <si>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</si>
  <si>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</si>
  <si>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</si>
  <si>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</si>
  <si>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</si>
  <si>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</si>
  <si>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</si>
  <si>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</si>
  <si>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</si>
  <si>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</si>
  <si>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</si>
  <si>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</si>
  <si>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</si>
  <si>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</si>
  <si>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</si>
  <si>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</si>
  <si>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</si>
  <si>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</si>
  <si>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</si>
  <si>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</si>
  <si>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</si>
  <si>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</si>
  <si>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</si>
  <si>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</si>
  <si>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</si>
  <si>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</si>
  <si>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</si>
  <si>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</si>
  <si>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</si>
  <si>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</si>
  <si>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</si>
  <si>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</si>
  <si>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</si>
  <si>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</si>
  <si>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</si>
  <si>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</si>
  <si>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</si>
  <si>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</si>
  <si>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</si>
  <si>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</si>
  <si>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</si>
  <si>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</si>
  <si>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</si>
  <si>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</si>
  <si>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</si>
  <si>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</si>
  <si>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</si>
  <si>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</si>
  <si>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</si>
  <si>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</si>
  <si>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</si>
  <si>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</si>
  <si>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</si>
  <si>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</si>
  <si>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</si>
  <si>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</si>
  <si>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</si>
  <si>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</si>
  <si>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</si>
  <si>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</si>
  <si>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</si>
  <si>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</si>
  <si>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</si>
  <si>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</si>
  <si>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</si>
  <si>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</si>
  <si>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</si>
  <si>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</si>
  <si>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</si>
  <si>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</si>
  <si>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</si>
  <si>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</si>
  <si>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</si>
  <si>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</si>
  <si>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</si>
  <si>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</si>
  <si>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</si>
  <si>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</si>
  <si>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</si>
  <si>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</si>
  <si>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</si>
  <si>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</si>
  <si>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</si>
  <si>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</si>
  <si>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</si>
  <si>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</si>
  <si>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</si>
  <si>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</si>
  <si>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</si>
  <si>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</si>
  <si>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</si>
  <si>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</si>
  <si>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</si>
  <si>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</si>
  <si>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</si>
  <si>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</si>
  <si>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</si>
  <si>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</si>
  <si>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</si>
  <si>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</si>
  <si>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</si>
  <si>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</si>
  <si>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</si>
  <si>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</si>
  <si>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</si>
  <si>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</si>
  <si>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</si>
  <si>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</si>
  <si>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</si>
  <si>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</si>
  <si>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</si>
  <si>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</si>
  <si>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</si>
  <si>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</si>
  <si>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</si>
  <si>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</si>
  <si>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</si>
  <si>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</si>
  <si>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</si>
  <si>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</si>
  <si>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</si>
  <si>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</si>
  <si>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</si>
  <si>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</si>
  <si>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</si>
  <si>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</si>
  <si>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</si>
  <si>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</si>
  <si>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</si>
  <si>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</si>
  <si>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</si>
  <si>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</si>
  <si>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</si>
  <si>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</si>
  <si>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</si>
  <si>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</si>
  <si>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</si>
  <si>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</si>
  <si>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</si>
  <si>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</si>
  <si>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</si>
  <si>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</si>
  <si>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</si>
  <si>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</si>
  <si>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</si>
  <si>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</si>
  <si>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</si>
  <si>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</si>
  <si>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</si>
  <si>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</si>
  <si>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</si>
  <si>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</si>
  <si>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</si>
  <si>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</si>
  <si>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</si>
  <si>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</si>
  <si>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</si>
  <si>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</si>
  <si>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</si>
  <si>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</si>
  <si>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</si>
  <si>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</si>
  <si>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</si>
  <si>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</si>
  <si>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</si>
  <si>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</si>
  <si>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</si>
  <si>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</si>
  <si>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</si>
  <si>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</si>
  <si>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</si>
  <si>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</si>
  <si>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</si>
  <si>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</si>
  <si>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</si>
  <si>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</si>
  <si>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</si>
  <si>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</si>
  <si>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</si>
  <si>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</si>
  <si>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</si>
  <si>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</si>
  <si>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</si>
  <si>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</si>
  <si>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</si>
  <si>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</si>
  <si>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</si>
  <si>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</si>
  <si>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</si>
  <si>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</si>
  <si>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</si>
  <si>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</si>
  <si>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</si>
  <si>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</si>
  <si>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</si>
  <si>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</si>
  <si>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</si>
  <si>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</si>
  <si>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</si>
  <si>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</si>
  <si>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</si>
  <si>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</si>
  <si>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</si>
  <si>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</si>
  <si>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</si>
  <si>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</si>
  <si>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</si>
  <si>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</si>
  <si>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</si>
  <si>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</si>
  <si>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</si>
  <si>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</si>
  <si>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</si>
  <si>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</si>
  <si>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</si>
  <si>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</si>
  <si>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</si>
  <si>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</si>
  <si>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</si>
  <si>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</si>
  <si>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</si>
  <si>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</si>
  <si>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</si>
  <si>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</si>
  <si>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</si>
  <si>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</si>
  <si>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</si>
  <si>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</si>
  <si>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</si>
  <si>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</si>
  <si>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</si>
  <si>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</si>
  <si>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</si>
  <si>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</si>
  <si>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</si>
  <si>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</si>
  <si>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</si>
  <si>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</si>
  <si>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</si>
  <si>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</si>
  <si>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</si>
  <si>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</si>
  <si>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</si>
  <si>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</si>
  <si>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</si>
  <si>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</si>
  <si>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</si>
  <si>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</si>
  <si>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</si>
  <si>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</si>
  <si>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</si>
  <si>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</si>
  <si>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</si>
  <si>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</si>
  <si>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</si>
  <si>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</si>
  <si>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</si>
  <si>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</si>
  <si>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</si>
  <si>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</si>
  <si>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</si>
  <si>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</si>
  <si>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</si>
  <si>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</si>
  <si>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</si>
  <si>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</si>
  <si>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</si>
  <si>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</si>
  <si>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</si>
  <si>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</si>
  <si>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</si>
  <si>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</si>
  <si>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</si>
  <si>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</si>
  <si>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</si>
  <si>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</si>
  <si>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</si>
  <si>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</si>
  <si>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</si>
  <si>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</si>
  <si>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</si>
  <si>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</si>
  <si>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</si>
  <si>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</si>
  <si>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</si>
  <si>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</si>
  <si>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</si>
  <si>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</si>
  <si>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</si>
  <si>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</si>
  <si>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</si>
  <si>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</si>
  <si>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</si>
  <si>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</si>
  <si>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</si>
  <si>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</si>
  <si>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</si>
  <si>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</si>
  <si>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</si>
  <si>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</si>
  <si>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</si>
  <si>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</si>
  <si>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</si>
  <si>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</si>
  <si>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</si>
  <si>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</si>
  <si>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</si>
  <si>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</si>
  <si>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</si>
  <si>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</si>
  <si>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</si>
  <si>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</si>
  <si>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</si>
  <si>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</si>
  <si>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</si>
  <si>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</si>
  <si>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</si>
  <si>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</si>
  <si>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</si>
  <si>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</si>
  <si>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</si>
  <si>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</si>
  <si>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</si>
  <si>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</si>
  <si>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</si>
  <si>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</si>
  <si>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</si>
  <si>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</si>
  <si>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</si>
  <si>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</si>
  <si>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</si>
  <si>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</si>
  <si>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</si>
  <si>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</si>
  <si>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</si>
  <si>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</si>
  <si>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</si>
  <si>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</si>
  <si>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</si>
  <si>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</si>
  <si>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</si>
  <si>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</si>
  <si>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</si>
  <si>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</si>
  <si>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</si>
  <si>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</si>
  <si>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</si>
  <si>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</si>
  <si>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</si>
  <si>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</si>
  <si>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</si>
  <si>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</si>
  <si>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</si>
  <si>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</si>
  <si>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</si>
  <si>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</si>
  <si>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</si>
  <si>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</si>
  <si>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</si>
  <si>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</si>
  <si>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</si>
  <si>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</si>
  <si>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</si>
  <si>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</si>
  <si>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</si>
  <si>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</si>
  <si>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</si>
  <si>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</si>
  <si>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</si>
  <si>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</si>
  <si>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</si>
  <si>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</si>
  <si>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</si>
  <si>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</si>
  <si>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</si>
  <si>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</si>
  <si>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</si>
  <si>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</si>
  <si>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</si>
  <si>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</si>
  <si>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</si>
  <si>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</si>
  <si>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</si>
  <si>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</si>
  <si>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</si>
  <si>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</si>
  <si>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</si>
  <si>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</si>
  <si>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</si>
  <si>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</si>
  <si>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</si>
  <si>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</si>
  <si>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</si>
  <si>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</si>
  <si>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</si>
  <si>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</si>
  <si>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</si>
  <si>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</si>
  <si>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</si>
  <si>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</si>
  <si>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</si>
  <si>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</si>
  <si>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</si>
  <si>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</si>
  <si>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</si>
  <si>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</si>
  <si>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</si>
  <si>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</si>
  <si>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</si>
  <si>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</si>
  <si>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</si>
  <si>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</si>
  <si>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</si>
  <si>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</si>
  <si>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</si>
  <si>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</si>
  <si>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</si>
  <si>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</si>
  <si>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</si>
  <si>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</si>
  <si>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</si>
  <si>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</si>
  <si>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</si>
  <si>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</si>
  <si>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</si>
  <si>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</si>
  <si>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</si>
  <si>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</si>
  <si>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</si>
  <si>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</si>
  <si>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</si>
  <si>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</si>
  <si>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</si>
  <si>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</si>
  <si>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</si>
  <si>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</si>
  <si>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</si>
  <si>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</si>
  <si>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</si>
  <si>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</si>
  <si>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</si>
  <si>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</si>
  <si>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</si>
  <si>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</si>
  <si>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</si>
  <si>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</si>
  <si>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</si>
  <si>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</si>
  <si>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</si>
  <si>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</si>
  <si>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</si>
  <si>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</si>
  <si>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</si>
  <si>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</si>
  <si>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</si>
  <si>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</si>
  <si>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</si>
  <si>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</si>
  <si>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</si>
  <si>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</si>
  <si>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</si>
  <si>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</si>
  <si>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</si>
  <si>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</si>
  <si>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</si>
  <si>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</si>
  <si>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</si>
  <si>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</si>
  <si>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</si>
  <si>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</si>
  <si>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</si>
  <si>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</si>
  <si>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</si>
  <si>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</si>
  <si>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</si>
  <si>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</si>
  <si>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</si>
  <si>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</si>
  <si>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</si>
  <si>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</si>
  <si>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</si>
  <si>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</si>
  <si>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</si>
  <si>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</si>
  <si>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</si>
  <si>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</si>
  <si>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</si>
  <si>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</si>
  <si>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</si>
  <si>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</si>
  <si>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</si>
  <si>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</si>
  <si>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</si>
  <si>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</si>
  <si>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</si>
  <si>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</si>
  <si>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</si>
  <si>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</si>
  <si>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</si>
  <si>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</si>
  <si>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</si>
  <si>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</si>
  <si>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</si>
  <si>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</si>
  <si>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</si>
  <si>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</si>
  <si>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</si>
  <si>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</si>
  <si>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</si>
  <si>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</si>
  <si>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</si>
  <si>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</si>
  <si>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</si>
  <si>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</si>
  <si>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</si>
  <si>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</si>
  <si>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</si>
  <si>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</si>
  <si>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</si>
  <si>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</si>
  <si>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</si>
  <si>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</si>
  <si>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</si>
  <si>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</si>
  <si>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</si>
  <si>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</si>
  <si>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</si>
  <si>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</si>
  <si>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</si>
  <si>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</si>
  <si>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</si>
  <si>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</si>
  <si>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</si>
  <si>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</si>
  <si>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</si>
  <si>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</si>
  <si>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</si>
  <si>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</si>
  <si>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</si>
  <si>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</si>
  <si>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</si>
  <si>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</si>
  <si>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</si>
  <si>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</si>
  <si>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</si>
  <si>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</si>
  <si>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</si>
  <si>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</si>
  <si>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</si>
  <si>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</si>
  <si>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</si>
  <si>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</si>
  <si>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</si>
  <si>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</si>
  <si>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</si>
  <si>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</si>
  <si>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</si>
  <si>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</si>
  <si>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</si>
  <si>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</si>
  <si>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</si>
  <si>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</si>
  <si>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</si>
  <si>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</si>
  <si>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</si>
  <si>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</si>
  <si>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</si>
  <si>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</si>
  <si>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</si>
  <si>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</si>
  <si>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</si>
  <si>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</si>
  <si>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</si>
  <si>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</si>
  <si>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</si>
  <si>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</si>
  <si>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</si>
  <si>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</si>
  <si>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</si>
  <si>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</si>
  <si>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</si>
  <si>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</si>
  <si>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</si>
  <si>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</si>
  <si>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</si>
  <si>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</si>
  <si>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</si>
  <si>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</si>
  <si>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</si>
  <si>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</si>
  <si>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</si>
  <si>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</si>
  <si>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</si>
  <si>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</si>
  <si>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</si>
  <si>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</si>
  <si>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</si>
  <si>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</si>
  <si>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</si>
  <si>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</si>
  <si>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</si>
  <si>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</si>
  <si>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</si>
  <si>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</si>
  <si>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</si>
  <si>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</si>
  <si>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</si>
  <si>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</si>
  <si>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</si>
  <si>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</si>
  <si>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</si>
  <si>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</si>
  <si>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</si>
  <si>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</si>
  <si>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</si>
  <si>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</si>
  <si>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</si>
  <si>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</si>
  <si>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</si>
  <si>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</si>
  <si>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</si>
  <si>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</si>
  <si>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</si>
  <si>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</si>
  <si>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</si>
  <si>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</si>
  <si>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</si>
  <si>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</si>
  <si>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</si>
  <si>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</si>
  <si>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</si>
  <si>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</si>
  <si>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</si>
  <si>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</si>
  <si>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</si>
  <si>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</si>
  <si>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</si>
  <si>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</si>
  <si>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</si>
  <si>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</si>
  <si>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</si>
  <si>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</si>
  <si>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</si>
  <si>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</si>
  <si>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</si>
  <si>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</si>
  <si>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</si>
  <si>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</si>
  <si>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</si>
  <si>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</si>
  <si>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</si>
  <si>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</si>
  <si>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</si>
  <si>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</si>
  <si>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</si>
  <si>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</si>
  <si>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</si>
  <si>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</si>
  <si>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</si>
  <si>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</si>
  <si>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</si>
  <si>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</si>
  <si>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</si>
  <si>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</si>
  <si>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</si>
  <si>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</si>
  <si>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</si>
  <si>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</si>
  <si>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</si>
  <si>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</si>
  <si>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</si>
  <si>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</si>
  <si>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</si>
  <si>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</si>
  <si>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</si>
  <si>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</si>
  <si>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</si>
  <si>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</si>
  <si>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</si>
  <si>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</si>
  <si>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</si>
  <si>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</si>
  <si>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</si>
  <si>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</si>
  <si>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</si>
  <si>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</si>
  <si>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</si>
  <si>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</si>
  <si>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</si>
  <si>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</si>
  <si>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</si>
  <si>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</si>
  <si>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</si>
  <si>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</si>
  <si>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</si>
  <si>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</si>
  <si>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</si>
  <si>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</si>
  <si>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</si>
  <si>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</si>
  <si>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</si>
  <si>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</si>
  <si>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</si>
  <si>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</si>
  <si>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</si>
  <si>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</si>
  <si>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</si>
  <si>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</si>
  <si>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</si>
  <si>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</si>
  <si>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</si>
  <si>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</si>
  <si>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</si>
  <si>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</si>
  <si>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</si>
  <si>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</si>
  <si>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</si>
  <si>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</si>
  <si>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</si>
  <si>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</si>
  <si>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</si>
  <si>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</si>
  <si>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</si>
  <si>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</si>
  <si>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</si>
  <si>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</si>
  <si>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</si>
  <si>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</si>
  <si>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</si>
  <si>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</si>
  <si>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</si>
  <si>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</si>
  <si>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</si>
  <si>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</si>
  <si>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</si>
  <si>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</si>
  <si>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</si>
  <si>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</si>
  <si>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</si>
  <si>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</si>
  <si>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</si>
  <si>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</si>
  <si>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</si>
  <si>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</si>
  <si>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</si>
  <si>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</si>
  <si>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</si>
  <si>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</si>
  <si>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</si>
  <si>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</si>
  <si>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</si>
  <si>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</si>
  <si>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</si>
  <si>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</si>
  <si>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</si>
  <si>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</si>
  <si>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</si>
  <si>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</si>
  <si>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</si>
  <si>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</si>
  <si>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</si>
  <si>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</si>
  <si>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</si>
  <si>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</si>
  <si>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</si>
  <si>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</si>
  <si>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</si>
  <si>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</si>
  <si>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</si>
  <si>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</si>
  <si>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</si>
  <si>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</si>
  <si>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</si>
  <si>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</si>
  <si>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</si>
  <si>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</si>
  <si>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</si>
  <si>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</si>
  <si>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</si>
  <si>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</si>
  <si>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</si>
  <si>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</si>
  <si>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</si>
  <si>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</si>
  <si>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</si>
  <si>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</si>
  <si>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</si>
  <si>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</si>
  <si>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</si>
  <si>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</si>
  <si>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</si>
  <si>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</si>
  <si>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</si>
  <si>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</si>
  <si>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</si>
  <si>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</si>
  <si>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</si>
  <si>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</si>
  <si>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</si>
  <si>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</si>
  <si>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</si>
  <si>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</si>
  <si>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</si>
  <si>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</si>
  <si>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</si>
  <si>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</si>
  <si>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</si>
  <si>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</si>
  <si>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</si>
  <si>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</si>
  <si>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</si>
  <si>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</si>
  <si>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</si>
  <si>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</si>
  <si>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</si>
  <si>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</si>
  <si>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</si>
  <si>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</si>
  <si>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</si>
  <si>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</si>
  <si>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</si>
  <si>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</si>
  <si>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</si>
  <si>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</si>
  <si>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</si>
  <si>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</si>
  <si>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</si>
  <si>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</si>
  <si>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</si>
  <si>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</si>
  <si>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</si>
  <si>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</si>
  <si>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</si>
  <si>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</si>
  <si>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</si>
  <si>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</si>
  <si>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</si>
  <si>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</si>
  <si>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</si>
  <si>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</si>
  <si>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</si>
  <si>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</si>
  <si>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</si>
  <si>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</si>
  <si>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</si>
  <si>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</si>
  <si>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</si>
  <si>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</si>
  <si>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</si>
  <si>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</si>
  <si>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</si>
  <si>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</si>
  <si>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</si>
  <si>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</si>
  <si>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</si>
  <si>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</si>
  <si>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</si>
  <si>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</si>
  <si>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</si>
  <si>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</si>
  <si>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</si>
  <si>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</si>
  <si>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</si>
  <si>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</si>
  <si>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</si>
  <si>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</si>
  <si>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</si>
  <si>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</si>
  <si>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</si>
  <si>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</si>
  <si>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</si>
  <si>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</si>
  <si>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</si>
  <si>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</si>
  <si>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</si>
  <si>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</si>
  <si>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</si>
  <si>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</si>
  <si>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</si>
  <si>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</si>
  <si>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</si>
  <si>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</si>
  <si>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</si>
  <si>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</si>
  <si>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</si>
  <si>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</si>
  <si>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</si>
  <si>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</si>
  <si>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</si>
  <si>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</si>
  <si>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</si>
  <si>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</si>
  <si>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</si>
  <si>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</si>
  <si>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</si>
  <si>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</si>
  <si>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</si>
  <si>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</si>
  <si>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</si>
  <si>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</si>
  <si>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</si>
  <si>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</si>
  <si>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</si>
  <si>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</si>
  <si>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</si>
  <si>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</si>
  <si>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</si>
  <si>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</si>
  <si>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</si>
  <si>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</si>
  <si>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</si>
  <si>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</si>
  <si>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</si>
  <si>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</si>
  <si>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</si>
  <si>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</si>
  <si>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</si>
  <si>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</si>
  <si>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</si>
  <si>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</si>
  <si>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</si>
  <si>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</si>
  <si>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</si>
  <si>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</si>
  <si>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</si>
  <si>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</si>
  <si>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</si>
  <si>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</si>
  <si>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</si>
  <si>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</si>
  <si>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</si>
  <si>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</si>
  <si>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</si>
  <si>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</si>
  <si>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</si>
  <si>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</si>
  <si>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</si>
  <si>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</si>
  <si>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</si>
  <si>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</si>
  <si>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</si>
  <si>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</si>
  <si>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</si>
  <si>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</si>
  <si>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</si>
  <si>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</si>
  <si>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</si>
  <si>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</si>
  <si>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</si>
  <si>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</si>
  <si>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</si>
  <si>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</si>
  <si>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</si>
  <si>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</si>
  <si>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</si>
  <si>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</si>
  <si>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</si>
  <si>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</si>
  <si>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</si>
  <si>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</si>
  <si>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</si>
  <si>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</si>
  <si>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</si>
  <si>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</si>
  <si>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</si>
  <si>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</si>
  <si>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</si>
  <si>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</si>
  <si>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</si>
  <si>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</si>
  <si>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</si>
  <si>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</si>
  <si>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</si>
  <si>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</si>
  <si>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</si>
  <si>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</si>
  <si>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</si>
  <si>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</si>
  <si>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</si>
  <si>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</si>
  <si>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</si>
  <si>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</si>
  <si>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</si>
  <si>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</si>
  <si>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</si>
  <si>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</si>
  <si>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</si>
  <si>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</si>
  <si>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</si>
  <si>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</si>
  <si>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</si>
  <si>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</si>
  <si>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</si>
  <si>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</si>
  <si>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</si>
  <si>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</si>
  <si>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</si>
  <si>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</si>
  <si>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</si>
  <si>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</si>
  <si>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</si>
  <si>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</si>
  <si>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</si>
  <si>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</si>
  <si>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</si>
  <si>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</si>
  <si>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</si>
  <si>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</si>
  <si>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</si>
  <si>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</si>
  <si>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</si>
  <si>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</si>
  <si>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</si>
  <si>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</si>
  <si>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</si>
  <si>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</si>
  <si>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</si>
  <si>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</si>
  <si>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</si>
  <si>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</si>
  <si>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</si>
  <si>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</si>
  <si>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</si>
  <si>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</si>
  <si>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</si>
  <si>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</si>
  <si>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</si>
  <si>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</si>
  <si>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</si>
  <si>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</si>
  <si>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</si>
  <si>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</si>
  <si>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</si>
  <si>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</si>
  <si>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</si>
  <si>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</si>
  <si>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</si>
  <si>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</si>
  <si>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</si>
  <si>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</si>
  <si>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</si>
  <si>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</si>
  <si>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</si>
  <si>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</si>
  <si>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</si>
  <si>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</si>
  <si>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</si>
  <si>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</si>
  <si>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</si>
  <si>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</si>
  <si>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</si>
  <si>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</si>
  <si>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</si>
  <si>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</si>
  <si>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</si>
  <si>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</si>
  <si>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</si>
  <si>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</si>
  <si>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</si>
  <si>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</si>
  <si>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</si>
  <si>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</si>
  <si>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</si>
  <si>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</si>
  <si>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</si>
  <si>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</si>
  <si>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</si>
  <si>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</si>
  <si>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</si>
  <si>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</si>
  <si>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</si>
  <si>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</si>
  <si>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</si>
  <si>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</si>
  <si>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</si>
  <si>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</si>
  <si>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</si>
  <si>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</si>
  <si>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</si>
  <si>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</si>
  <si>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</si>
  <si>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</si>
  <si>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</si>
  <si>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</si>
  <si>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</si>
  <si>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</si>
  <si>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</si>
  <si>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</si>
  <si>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</si>
  <si>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</si>
  <si>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</si>
  <si>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</si>
  <si>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</si>
  <si>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</si>
  <si>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</si>
  <si>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</si>
  <si>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</si>
  <si>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</si>
  <si>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</si>
  <si>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</si>
  <si>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</si>
  <si>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</si>
  <si>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</si>
  <si>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</si>
  <si>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</si>
  <si>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</si>
  <si>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</si>
  <si>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</si>
  <si>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</si>
  <si>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</si>
  <si>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</si>
  <si>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</si>
  <si>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</si>
  <si>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</si>
  <si>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</si>
  <si>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</si>
  <si>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</si>
  <si>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</si>
  <si>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</si>
  <si>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</si>
  <si>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</si>
  <si>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</si>
  <si>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</si>
  <si>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</si>
  <si>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</si>
  <si>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</si>
  <si>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</si>
  <si>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</si>
  <si>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</si>
  <si>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</si>
  <si>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</si>
  <si>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</si>
  <si>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</si>
  <si>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</si>
  <si>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</si>
  <si>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</si>
  <si>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</si>
  <si>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</si>
  <si>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</si>
  <si>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</si>
  <si>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</si>
  <si>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</si>
  <si>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</si>
  <si>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</si>
  <si>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</si>
  <si>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</si>
  <si>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</si>
  <si>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</si>
  <si>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</si>
  <si>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</si>
  <si>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</si>
  <si>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</si>
  <si>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</si>
  <si>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</si>
  <si>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</si>
  <si>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</si>
  <si>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</si>
  <si>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</si>
  <si>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</si>
  <si>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</si>
  <si>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</si>
  <si>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</si>
  <si>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</si>
  <si>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</si>
  <si>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</si>
  <si>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</si>
  <si>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</si>
  <si>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</si>
  <si>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</si>
  <si>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</si>
  <si>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</si>
  <si>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</si>
  <si>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</si>
  <si>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</si>
  <si>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</si>
  <si>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</si>
  <si>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</si>
  <si>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</si>
  <si>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</si>
  <si>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</si>
  <si>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</si>
  <si>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</si>
  <si>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</si>
  <si>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</si>
  <si>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</si>
  <si>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</si>
  <si>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</si>
  <si>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</si>
  <si>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</si>
  <si>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</si>
  <si>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</si>
  <si>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</si>
  <si>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</si>
  <si>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</si>
  <si>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</si>
  <si>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</si>
  <si>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</si>
  <si>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</si>
  <si>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</si>
  <si>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</si>
  <si>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</si>
  <si>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</si>
  <si>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</si>
  <si>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</si>
  <si>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</si>
  <si>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</si>
  <si>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</si>
  <si>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</si>
  <si>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</si>
  <si>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</si>
  <si>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</si>
  <si>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</si>
  <si>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</si>
  <si>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</si>
  <si>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</si>
  <si>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</si>
  <si>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</si>
  <si>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</si>
  <si>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</si>
  <si>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</si>
  <si>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</si>
  <si>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</si>
  <si>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</si>
  <si>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</si>
  <si>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</si>
  <si>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</si>
  <si>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</si>
  <si>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</si>
  <si>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</si>
  <si>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</si>
  <si>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</si>
  <si>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</si>
  <si>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</si>
  <si>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</si>
  <si>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</si>
  <si>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</si>
  <si>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</si>
  <si>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</si>
  <si>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</si>
  <si>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</si>
  <si>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</si>
  <si>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</si>
  <si>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</si>
  <si>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</si>
  <si>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</si>
  <si>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</si>
  <si>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</si>
  <si>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</si>
  <si>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</si>
  <si>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</si>
  <si>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</si>
  <si>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</si>
  <si>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</si>
  <si>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</si>
  <si>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</si>
  <si>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</si>
  <si>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</si>
  <si>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</si>
  <si>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</si>
  <si>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</si>
  <si>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</si>
  <si>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</si>
  <si>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</si>
  <si>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</si>
  <si>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</si>
  <si>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</si>
  <si>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</si>
  <si>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</si>
  <si>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</si>
  <si>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</si>
  <si>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</si>
  <si>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</si>
  <si>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</si>
  <si>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</si>
  <si>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</si>
  <si>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</si>
  <si>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</si>
  <si>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</si>
  <si>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</si>
  <si>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</si>
  <si>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</si>
  <si>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</si>
  <si>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</si>
  <si>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</si>
  <si>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</si>
  <si>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</si>
  <si>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</si>
  <si>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</si>
  <si>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</si>
  <si>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</si>
  <si>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</si>
  <si>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</si>
  <si>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</si>
  <si>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</si>
  <si>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</si>
  <si>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</si>
  <si>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</si>
  <si>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</si>
  <si>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</si>
  <si>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</si>
  <si>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</si>
  <si>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</si>
  <si>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</si>
  <si>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</si>
  <si>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</si>
  <si>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</si>
  <si>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</si>
  <si>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</si>
  <si>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</si>
  <si>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</si>
  <si>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</si>
  <si>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</si>
  <si>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</si>
  <si>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</si>
  <si>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</si>
  <si>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</si>
  <si>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</si>
  <si>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</si>
  <si>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</si>
  <si>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</si>
  <si>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</si>
  <si>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</si>
  <si>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</si>
  <si>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</si>
  <si>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</si>
  <si>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</si>
  <si>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</si>
  <si>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</si>
  <si>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</si>
  <si>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</si>
  <si>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</si>
  <si>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</si>
  <si>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</si>
  <si>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</si>
  <si>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</si>
  <si>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</si>
  <si>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</si>
  <si>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</si>
  <si>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</si>
  <si>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</si>
  <si>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</si>
  <si>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</si>
  <si>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</si>
  <si>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</si>
  <si>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</si>
  <si>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</si>
  <si>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</si>
  <si>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</si>
  <si>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</si>
  <si>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</si>
  <si>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</si>
  <si>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</si>
  <si>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</si>
  <si>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</si>
  <si>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</si>
  <si>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</si>
  <si>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</si>
  <si>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</si>
  <si>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</si>
  <si>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</si>
  <si>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</si>
  <si>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</si>
  <si>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</si>
  <si>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</si>
  <si>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</si>
  <si>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</si>
  <si>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</si>
  <si>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</si>
  <si>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</si>
  <si>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</si>
  <si>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</si>
  <si>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</si>
  <si>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</si>
  <si>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</si>
  <si>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</si>
  <si>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</si>
  <si>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</si>
  <si>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</si>
  <si>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</si>
  <si>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</si>
  <si>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</si>
  <si>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</si>
  <si>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</si>
  <si>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</si>
  <si>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</si>
  <si>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</si>
  <si>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</si>
  <si>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</si>
  <si>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</si>
  <si>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</si>
  <si>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</si>
  <si>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</si>
  <si>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</si>
  <si>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</si>
  <si>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</si>
  <si>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</si>
  <si>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</si>
  <si>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</si>
  <si>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</si>
  <si>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</si>
  <si>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</si>
  <si>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</si>
  <si>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</si>
  <si>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</si>
  <si>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</si>
  <si>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</si>
  <si>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</si>
  <si>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</si>
  <si>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</si>
  <si>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</si>
  <si>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</si>
  <si>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</si>
  <si>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</si>
  <si>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</si>
  <si>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</si>
  <si>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</si>
  <si>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</si>
  <si>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</si>
  <si>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</si>
  <si>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</si>
  <si>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</si>
  <si>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</si>
  <si>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</si>
  <si>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</si>
  <si>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</si>
  <si>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</si>
  <si>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</si>
  <si>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</si>
  <si>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</si>
  <si>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</si>
  <si>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</si>
  <si>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</si>
  <si>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</si>
  <si>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</si>
  <si>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</si>
  <si>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</si>
  <si>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</si>
  <si>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</si>
  <si>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</si>
  <si>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</si>
  <si>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</si>
  <si>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</si>
  <si>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</si>
  <si>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</si>
  <si>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</si>
  <si>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</si>
  <si>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</si>
  <si>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</si>
  <si>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</si>
  <si>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</si>
  <si>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</si>
  <si>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</si>
  <si>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</si>
  <si>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</si>
  <si>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</si>
  <si>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</si>
  <si>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</si>
  <si>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</si>
  <si>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</si>
  <si>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</si>
  <si>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</si>
  <si>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</si>
  <si>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</si>
  <si>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</si>
  <si>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</si>
  <si>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</si>
  <si>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</si>
  <si>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</si>
  <si>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</si>
  <si>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</si>
  <si>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</si>
  <si>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</si>
  <si>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</si>
  <si>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</si>
  <si>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</si>
  <si>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</si>
  <si>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</si>
  <si>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</si>
  <si>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</si>
  <si>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</si>
  <si>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</si>
  <si>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</si>
  <si>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</si>
  <si>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</si>
  <si>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</si>
  <si>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</si>
  <si>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</si>
  <si>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</si>
  <si>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</si>
  <si>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</si>
  <si>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</si>
  <si>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</si>
  <si>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</si>
  <si>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</si>
  <si>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</si>
  <si>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</si>
  <si>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</si>
  <si>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</si>
  <si>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</si>
  <si>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</si>
  <si>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</si>
  <si>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</si>
  <si>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</si>
  <si>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</si>
  <si>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</si>
  <si>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</si>
  <si>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</si>
  <si>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</si>
  <si>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</si>
  <si>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</si>
  <si>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</si>
  <si>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</si>
  <si>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</si>
  <si>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</si>
  <si>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</si>
  <si>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</si>
  <si>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</si>
  <si>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</si>
  <si>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</si>
  <si>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</si>
  <si>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</si>
  <si>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</si>
  <si>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</si>
  <si>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</si>
  <si>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</si>
  <si>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</si>
  <si>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</si>
  <si>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</si>
  <si>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</si>
  <si>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</si>
  <si>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</si>
  <si>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</si>
  <si>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</si>
  <si>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</si>
  <si>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</si>
  <si>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</si>
  <si>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</si>
  <si>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</si>
  <si>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</si>
  <si>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</si>
  <si>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</si>
  <si>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</si>
  <si>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</si>
  <si>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</si>
  <si>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</si>
  <si>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</si>
  <si>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</si>
  <si>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</si>
  <si>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</si>
  <si>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</si>
  <si>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</si>
  <si>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</si>
  <si>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</si>
  <si>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</si>
  <si>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</si>
  <si>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</si>
  <si>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</si>
  <si>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</si>
  <si>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</si>
  <si>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</si>
  <si>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</si>
  <si>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</si>
  <si>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</si>
  <si>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</si>
  <si>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</si>
  <si>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</si>
  <si>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</si>
  <si>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</si>
  <si>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</si>
  <si>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</si>
  <si>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</si>
  <si>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</si>
  <si>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</si>
  <si>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</si>
  <si>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</si>
  <si>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</si>
  <si>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</si>
  <si>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</si>
  <si>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</si>
  <si>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</si>
  <si>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</si>
  <si>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</si>
  <si>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</si>
  <si>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</si>
  <si>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</si>
  <si>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</si>
  <si>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</si>
  <si>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</si>
  <si>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</si>
  <si>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</si>
  <si>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</si>
  <si>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</si>
  <si>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</si>
  <si>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</si>
  <si>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</si>
  <si>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</si>
  <si>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</si>
  <si>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</si>
  <si>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</si>
  <si>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</si>
  <si>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</si>
  <si>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</si>
  <si>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</si>
  <si>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</si>
  <si>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</si>
  <si>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</si>
  <si>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</si>
  <si>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</si>
  <si>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</si>
  <si>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</si>
  <si>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</si>
  <si>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</si>
  <si>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</si>
  <si>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</si>
  <si>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</si>
  <si>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</si>
  <si>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</si>
  <si>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</si>
  <si>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</si>
  <si>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</si>
  <si>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</si>
  <si>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</si>
  <si>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</si>
  <si>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</si>
  <si>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</si>
  <si>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</si>
  <si>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</si>
  <si>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</si>
  <si>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</si>
  <si>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</si>
  <si>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</si>
  <si>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</si>
  <si>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</si>
  <si>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</si>
  <si>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</si>
  <si>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</si>
  <si>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</si>
  <si>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</si>
  <si>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</si>
  <si>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</si>
  <si>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</si>
  <si>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</si>
  <si>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</si>
  <si>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</si>
  <si>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</si>
  <si>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</si>
  <si>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</si>
  <si>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</si>
  <si>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</si>
  <si>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</si>
  <si>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</si>
  <si>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</si>
  <si>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</si>
  <si>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</si>
  <si>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</si>
  <si>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</si>
  <si>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</si>
  <si>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</si>
  <si>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</si>
  <si>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</si>
  <si>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</si>
  <si>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</si>
  <si>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</si>
  <si>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</si>
  <si>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</si>
  <si>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</si>
  <si>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</si>
  <si>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</si>
  <si>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</si>
  <si>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</si>
  <si>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</si>
  <si>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</si>
  <si>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</si>
  <si>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</si>
  <si>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</si>
  <si>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</si>
  <si>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</si>
  <si>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</si>
  <si>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</si>
  <si>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</si>
  <si>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</si>
  <si>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</si>
  <si>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</si>
  <si>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</si>
  <si>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</si>
  <si>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</si>
  <si>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</si>
  <si>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</si>
  <si>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</si>
  <si>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</si>
  <si>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</si>
  <si>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</si>
  <si>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</si>
  <si>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</si>
  <si>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</si>
  <si>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</si>
  <si>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</si>
  <si>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</si>
  <si>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</si>
  <si>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</si>
  <si>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</si>
  <si>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</si>
  <si>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</si>
  <si>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</si>
  <si>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</si>
  <si>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</si>
  <si>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</si>
  <si>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</si>
  <si>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</si>
  <si>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</si>
  <si>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</si>
  <si>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</si>
  <si>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</si>
  <si>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</si>
  <si>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</si>
  <si>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</si>
  <si>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</si>
  <si>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</si>
  <si>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</si>
  <si>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</si>
  <si>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</si>
  <si>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</si>
  <si>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</si>
  <si>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</si>
  <si>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</si>
  <si>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</si>
  <si>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</si>
  <si>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</si>
  <si>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</si>
  <si>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</si>
  <si>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</si>
  <si>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</si>
  <si>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</si>
  <si>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</si>
  <si>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</si>
  <si>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</si>
  <si>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</si>
  <si>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</si>
  <si>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</si>
  <si>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</si>
  <si>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</si>
  <si>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</si>
  <si>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</si>
  <si>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</si>
  <si>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</si>
  <si>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</si>
  <si>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</si>
  <si>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</si>
  <si>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</si>
  <si>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</si>
  <si>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</si>
  <si>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</si>
  <si>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</si>
  <si>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</si>
  <si>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</si>
  <si>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</si>
  <si>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</si>
  <si>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</si>
  <si>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</si>
  <si>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</si>
  <si>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</si>
  <si>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</si>
  <si>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</si>
  <si>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</si>
  <si>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</si>
  <si>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</si>
  <si>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</si>
  <si>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</si>
  <si>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</si>
  <si>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</si>
  <si>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</si>
  <si>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</si>
  <si>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</si>
  <si>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</si>
  <si>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</si>
  <si>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</si>
  <si>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</si>
  <si>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</si>
  <si>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</si>
  <si>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</si>
  <si>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</si>
  <si>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</si>
  <si>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</si>
  <si>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</si>
  <si>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</si>
  <si>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</si>
  <si>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</si>
  <si>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</si>
  <si>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</si>
  <si>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</si>
  <si>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</si>
  <si>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</si>
  <si>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</si>
  <si>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</si>
  <si>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</si>
  <si>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</si>
  <si>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</si>
  <si>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</si>
  <si>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</si>
  <si>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</si>
  <si>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</si>
  <si>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</si>
  <si>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</si>
  <si>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</si>
  <si>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</si>
  <si>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</si>
  <si>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</si>
  <si>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</si>
  <si>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</si>
  <si>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</si>
  <si>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</si>
  <si>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</si>
  <si>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</si>
  <si>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</si>
  <si>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</si>
  <si>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</si>
  <si>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</si>
  <si>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</si>
  <si>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</si>
  <si>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</si>
  <si>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</si>
  <si>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</si>
  <si>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</si>
  <si>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</si>
  <si>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</si>
  <si>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</si>
  <si>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</si>
  <si>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</si>
  <si>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</si>
  <si>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</si>
  <si>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</si>
  <si>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</si>
  <si>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</si>
  <si>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</si>
  <si>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</si>
  <si>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</si>
  <si>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</si>
  <si>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</si>
  <si>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</si>
  <si>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</si>
  <si>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</si>
  <si>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</si>
  <si>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</si>
  <si>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</si>
  <si>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</si>
  <si>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</si>
  <si>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</si>
  <si>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</si>
  <si>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</si>
  <si>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</si>
  <si>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</si>
  <si>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</si>
  <si>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</si>
  <si>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</si>
  <si>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</si>
  <si>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</si>
  <si>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</si>
  <si>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</si>
  <si>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</si>
  <si>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</si>
  <si>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</si>
  <si>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</si>
  <si>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</si>
  <si>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</si>
  <si>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</si>
  <si>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</si>
  <si>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</si>
  <si>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</si>
  <si>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</si>
  <si>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</si>
  <si>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</si>
  <si>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</si>
  <si>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</si>
  <si>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</si>
  <si>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</si>
  <si>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</si>
  <si>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</si>
  <si>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</si>
  <si>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</si>
  <si>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</si>
  <si>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</si>
  <si>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</si>
  <si>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</si>
  <si>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</si>
  <si>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</si>
  <si>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</si>
  <si>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</si>
  <si>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</si>
  <si>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</si>
  <si>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</si>
  <si>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</si>
  <si>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</si>
  <si>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</si>
  <si>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</si>
  <si>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</si>
  <si>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</si>
  <si>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</si>
  <si>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</si>
  <si>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</si>
  <si>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</si>
  <si>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</si>
  <si>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</si>
  <si>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</si>
  <si>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</si>
  <si>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</si>
  <si>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</si>
  <si>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</si>
  <si>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</si>
  <si>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</si>
  <si>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</si>
  <si>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</si>
  <si>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</si>
  <si>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</si>
  <si>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</si>
  <si>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</si>
  <si>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</si>
  <si>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</si>
  <si>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</si>
  <si>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</si>
  <si>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</si>
  <si>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</si>
  <si>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</si>
  <si>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</si>
  <si>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</si>
  <si>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</si>
  <si>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</si>
  <si>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</si>
  <si>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</si>
  <si>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</si>
  <si>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</si>
  <si>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</si>
  <si>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</si>
  <si>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</si>
  <si>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</si>
  <si>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</si>
  <si>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</si>
  <si>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</si>
  <si>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</si>
  <si>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</si>
  <si>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</si>
  <si>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</si>
  <si>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</si>
  <si>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</si>
  <si>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</si>
  <si>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</si>
  <si>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</si>
  <si>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</si>
  <si>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</si>
  <si>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</si>
  <si>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</si>
  <si>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</si>
  <si>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</si>
  <si>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</si>
  <si>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</si>
  <si>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</si>
  <si>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</si>
  <si>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</si>
  <si>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</si>
  <si>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</si>
  <si>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</si>
  <si>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</si>
  <si>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</si>
  <si>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</si>
  <si>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</si>
  <si>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</si>
  <si>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</si>
  <si>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</si>
  <si>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</si>
  <si>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</si>
  <si>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</si>
  <si>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</si>
  <si>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</si>
  <si>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</si>
  <si>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</si>
  <si>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</si>
  <si>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</si>
  <si>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</si>
  <si>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</si>
  <si>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</si>
  <si>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</si>
  <si>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</si>
  <si>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</si>
  <si>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</si>
  <si>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</si>
  <si>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</si>
  <si>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</si>
  <si>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</si>
  <si>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</si>
  <si>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</si>
  <si>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</si>
  <si>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</si>
  <si>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</si>
  <si>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</si>
  <si>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</si>
  <si>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</si>
  <si>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</si>
  <si>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</si>
  <si>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</si>
  <si>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</si>
  <si>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</si>
  <si>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</si>
  <si>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</si>
  <si>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</si>
  <si>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</si>
  <si>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</si>
  <si>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</si>
  <si>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</si>
  <si>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</si>
  <si>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</si>
  <si>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</si>
  <si>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</si>
  <si>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</si>
  <si>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</si>
  <si>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</si>
  <si>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</si>
  <si>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</si>
  <si>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</si>
  <si>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</si>
  <si>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</si>
  <si>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</si>
  <si>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</si>
  <si>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</si>
  <si>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</si>
  <si>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</si>
  <si>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</si>
  <si>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</si>
  <si>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</si>
  <si>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</si>
  <si>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</si>
  <si>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</si>
  <si>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</si>
  <si>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</si>
  <si>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</si>
  <si>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</si>
  <si>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</si>
  <si>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</si>
  <si>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</si>
  <si>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</si>
  <si>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</si>
  <si>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</si>
  <si>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</si>
  <si>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</si>
  <si>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</si>
  <si>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</si>
  <si>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</si>
  <si>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</si>
  <si>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</si>
  <si>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</si>
  <si>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</si>
  <si>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</si>
  <si>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</si>
  <si>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</si>
  <si>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</si>
  <si>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</si>
  <si>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</si>
  <si>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</si>
  <si>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</si>
  <si>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</si>
  <si>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</si>
  <si>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</si>
  <si>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</si>
  <si>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</si>
  <si>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</si>
  <si>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</si>
  <si>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</si>
  <si>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</si>
  <si>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</si>
  <si>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</si>
  <si>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</si>
  <si>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</si>
  <si>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</si>
  <si>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</si>
  <si>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</si>
  <si>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</si>
  <si>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</si>
  <si>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</si>
  <si>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</si>
  <si>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</si>
  <si>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</si>
  <si>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</si>
  <si>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</si>
  <si>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</si>
  <si>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</si>
  <si>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</si>
  <si>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</si>
  <si>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</si>
  <si>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</si>
  <si>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</si>
  <si>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</si>
  <si>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</si>
  <si>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</si>
  <si>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</si>
  <si>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</si>
  <si>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</si>
  <si>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</si>
  <si>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</si>
  <si>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</si>
  <si>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</si>
  <si>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</si>
  <si>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</si>
  <si>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</si>
  <si>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</si>
  <si>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</si>
  <si>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</si>
  <si>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</si>
  <si>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</si>
  <si>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</si>
  <si>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</si>
  <si>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</si>
  <si>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</si>
  <si>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</si>
  <si>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</si>
  <si>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</si>
  <si>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</si>
  <si>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</si>
  <si>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</si>
  <si>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</si>
  <si>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</si>
  <si>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</si>
  <si>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</si>
  <si>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</si>
  <si>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</si>
  <si>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</si>
  <si>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</si>
  <si>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</si>
  <si>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</si>
  <si>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</si>
  <si>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</si>
  <si>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</si>
  <si>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</si>
  <si>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</si>
  <si>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</si>
  <si>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</si>
  <si>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</si>
  <si>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</si>
  <si>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</si>
  <si>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</si>
  <si>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</si>
  <si>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</si>
  <si>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</si>
  <si>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</si>
  <si>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</si>
  <si>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</si>
  <si>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</si>
  <si>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</si>
  <si>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</si>
  <si>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</si>
  <si>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</si>
  <si>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</si>
  <si>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</si>
  <si>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</si>
  <si>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</si>
  <si>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</si>
  <si>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</si>
  <si>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</si>
  <si>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</si>
  <si>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</si>
  <si>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</si>
  <si>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</si>
  <si>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</si>
  <si>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</si>
  <si>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</si>
  <si>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</si>
  <si>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</si>
  <si>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</si>
  <si>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</si>
  <si>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</si>
  <si>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</si>
  <si>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</si>
  <si>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</si>
  <si>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</si>
  <si>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</si>
  <si>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</si>
  <si>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</si>
  <si>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</si>
  <si>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</si>
  <si>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</si>
  <si>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</si>
  <si>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</si>
  <si>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</si>
  <si>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</si>
  <si>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</si>
  <si>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</si>
  <si>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</si>
  <si>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</si>
  <si>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</si>
  <si>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</si>
  <si>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</si>
  <si>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</si>
  <si>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</si>
  <si>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</si>
  <si>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</si>
  <si>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</si>
  <si>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</si>
  <si>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</si>
  <si>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</si>
  <si>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</si>
  <si>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</si>
  <si>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</si>
  <si>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</si>
  <si>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</si>
  <si>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</si>
  <si>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</si>
  <si>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</si>
  <si>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</si>
  <si>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</si>
  <si>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</si>
  <si>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</si>
  <si>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</si>
  <si>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</si>
  <si>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</si>
  <si>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</si>
  <si>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</si>
  <si>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</si>
  <si>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</si>
  <si>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</si>
  <si>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</si>
  <si>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</si>
  <si>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</si>
  <si>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</si>
  <si>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</si>
  <si>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</si>
  <si>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</si>
  <si>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</si>
  <si>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</si>
  <si>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</si>
  <si>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</si>
  <si>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</si>
  <si>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</si>
  <si>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</si>
  <si>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</si>
  <si>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</si>
  <si>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</si>
  <si>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</si>
  <si>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</si>
  <si>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</si>
  <si>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</si>
  <si>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</si>
  <si>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</si>
  <si>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</si>
  <si>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</si>
  <si>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</si>
  <si>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</si>
  <si>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</si>
  <si>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</si>
  <si>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</si>
  <si>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</si>
  <si>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</si>
  <si>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</si>
  <si>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</si>
  <si>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</si>
  <si>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</si>
  <si>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</si>
  <si>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</si>
  <si>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</si>
  <si>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</si>
  <si>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</si>
  <si>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</si>
  <si>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</si>
  <si>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</si>
  <si>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</si>
  <si>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</si>
  <si>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</si>
  <si>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</si>
  <si>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</si>
  <si>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</si>
  <si>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</si>
  <si>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</si>
  <si>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</si>
  <si>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</si>
  <si>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</si>
  <si>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</si>
  <si>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</si>
  <si>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</si>
  <si>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</si>
  <si>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</si>
  <si>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</si>
  <si>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</si>
  <si>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</si>
  <si>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</si>
  <si>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</si>
  <si>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</si>
  <si>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</si>
  <si>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</si>
  <si>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</si>
  <si>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</si>
  <si>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</si>
  <si>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</si>
  <si>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</si>
  <si>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</si>
  <si>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</si>
  <si>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</si>
  <si>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</si>
  <si>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</si>
  <si>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</si>
  <si>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</si>
  <si>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</si>
  <si>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</si>
  <si>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</si>
  <si>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</si>
  <si>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</si>
  <si>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</si>
  <si>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</si>
  <si>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</si>
  <si>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</si>
  <si>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</si>
  <si>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</si>
  <si>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</si>
  <si>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</si>
  <si>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</si>
  <si>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</si>
  <si>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</si>
  <si>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</si>
  <si>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</si>
  <si>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</si>
  <si>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</si>
  <si>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</si>
  <si>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</si>
  <si>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</si>
  <si>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</si>
  <si>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</si>
  <si>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</si>
  <si>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</si>
  <si>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</si>
  <si>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</si>
  <si>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</si>
  <si>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</si>
  <si>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</si>
  <si>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</si>
  <si>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</si>
  <si>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</si>
  <si>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</si>
  <si>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</si>
  <si>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</si>
  <si>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</si>
  <si>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</si>
  <si>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</si>
  <si>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</si>
  <si>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</si>
  <si>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</si>
  <si>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</si>
  <si>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</si>
  <si>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</si>
  <si>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</si>
  <si>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</si>
  <si>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</si>
  <si>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</si>
  <si>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</si>
  <si>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</si>
  <si>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</si>
  <si>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</si>
  <si>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</si>
  <si>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</si>
  <si>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</si>
  <si>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</si>
  <si>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</si>
  <si>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</si>
  <si>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</si>
  <si>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</si>
  <si>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</si>
  <si>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</si>
  <si>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</si>
  <si>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</si>
  <si>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</si>
  <si>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</si>
  <si>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</si>
  <si>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</si>
  <si>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</si>
  <si>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</si>
  <si>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</si>
  <si>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</si>
  <si>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</si>
  <si>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</si>
  <si>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</si>
  <si>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</si>
  <si>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</si>
  <si>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</si>
  <si>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</si>
  <si>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</si>
  <si>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</si>
  <si>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</si>
  <si>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</si>
  <si>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</si>
  <si>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</si>
  <si>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</si>
  <si>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</si>
  <si>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</si>
  <si>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</si>
  <si>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</si>
  <si>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</si>
  <si>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</si>
  <si>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</si>
  <si>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</si>
  <si>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</si>
  <si>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</si>
  <si>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</si>
  <si>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</si>
  <si>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</si>
  <si>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</si>
  <si>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</si>
  <si>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</si>
  <si>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</si>
  <si>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</si>
  <si>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</si>
  <si>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</si>
  <si>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</si>
  <si>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</si>
  <si>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</si>
  <si>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</si>
  <si>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</si>
  <si>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</si>
  <si>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</si>
  <si>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</si>
  <si>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</si>
  <si>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</si>
  <si>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</si>
  <si>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</si>
  <si>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</si>
  <si>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</si>
  <si>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</si>
  <si>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</si>
  <si>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</si>
  <si>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</si>
  <si>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</si>
  <si>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</si>
  <si>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</si>
  <si>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</si>
  <si>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</si>
  <si>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</si>
  <si>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</si>
  <si>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</si>
  <si>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</si>
  <si>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</si>
  <si>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</si>
  <si>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</si>
  <si>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</si>
  <si>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</si>
  <si>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</si>
  <si>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</si>
  <si>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</si>
  <si>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</si>
  <si>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</si>
  <si>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</si>
  <si>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</si>
  <si>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</si>
  <si>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</si>
  <si>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</si>
  <si>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</si>
  <si>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</si>
  <si>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</si>
  <si>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</si>
  <si>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</si>
  <si>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</si>
  <si>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</si>
  <si>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</si>
  <si>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</si>
  <si>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</si>
  <si>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</si>
  <si>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</si>
  <si>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</si>
  <si>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</si>
  <si>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</si>
  <si>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</si>
  <si>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</si>
  <si>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</si>
  <si>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</si>
  <si>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</si>
  <si>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</si>
  <si>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</si>
  <si>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</si>
  <si>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</si>
  <si>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</si>
  <si>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</si>
  <si>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</si>
  <si>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</si>
  <si>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</si>
  <si>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</si>
  <si>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</si>
  <si>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</si>
  <si>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</si>
  <si>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</si>
  <si>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</si>
  <si>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</si>
  <si>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</si>
  <si>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</si>
  <si>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</si>
  <si>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</si>
  <si>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</si>
  <si>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</si>
  <si>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</si>
  <si>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</si>
  <si>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</si>
  <si>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</si>
  <si>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</si>
  <si>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</si>
  <si>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</si>
  <si>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</si>
  <si>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</si>
  <si>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</si>
  <si>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</si>
  <si>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</si>
  <si>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</si>
  <si>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</si>
  <si>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</si>
  <si>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</si>
  <si>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</si>
  <si>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</si>
  <si>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</si>
  <si>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</si>
  <si>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</si>
  <si>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</si>
  <si>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</si>
  <si>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</si>
  <si>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</si>
  <si>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</si>
  <si>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</si>
  <si>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</si>
  <si>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</si>
  <si>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</si>
  <si>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</si>
  <si>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</si>
  <si>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</si>
  <si>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</si>
  <si>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</si>
  <si>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</si>
  <si>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</si>
  <si>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</si>
  <si>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</si>
  <si>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</si>
  <si>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</si>
  <si>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</si>
  <si>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</si>
  <si>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</si>
  <si>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</si>
  <si>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</si>
  <si>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</si>
  <si>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</si>
  <si>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</si>
  <si>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</si>
  <si>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</si>
  <si>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</si>
  <si>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</si>
  <si>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</si>
  <si>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</si>
  <si>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</si>
  <si>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</si>
  <si>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</si>
  <si>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</si>
  <si>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</si>
  <si>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</si>
  <si>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</si>
  <si>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</si>
  <si>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</si>
  <si>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</si>
  <si>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</si>
  <si>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</si>
  <si>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</si>
  <si>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</si>
  <si>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</si>
  <si>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</si>
  <si>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</si>
  <si>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</si>
  <si>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</si>
  <si>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</si>
  <si>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</si>
  <si>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</si>
  <si>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</si>
  <si>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</si>
  <si>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</si>
  <si>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</si>
  <si>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</si>
  <si>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</si>
  <si>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</si>
  <si>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</si>
  <si>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</si>
  <si>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</si>
  <si>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</si>
  <si>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</si>
  <si>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</si>
  <si>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</si>
  <si>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</si>
  <si>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</si>
  <si>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</si>
  <si>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</si>
  <si>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</si>
  <si>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</si>
  <si>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</si>
  <si>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</si>
  <si>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</si>
  <si>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</si>
  <si>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</si>
  <si>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</si>
  <si>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</si>
  <si>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</si>
  <si>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</si>
  <si>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</si>
  <si>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</si>
  <si>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</si>
  <si>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</si>
  <si>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</si>
  <si>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</si>
  <si>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</si>
  <si>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</si>
  <si>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</si>
  <si>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</si>
  <si>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</si>
  <si>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</si>
  <si>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</si>
  <si>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</si>
  <si>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</si>
  <si>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</si>
  <si>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</si>
  <si>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</si>
  <si>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</si>
  <si>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</si>
  <si>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</si>
  <si>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</si>
  <si>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</si>
  <si>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</si>
  <si>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</si>
  <si>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</si>
  <si>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</si>
  <si>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</si>
  <si>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</si>
  <si>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</si>
  <si>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</si>
  <si>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</si>
  <si>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</si>
  <si>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</si>
  <si>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</si>
  <si>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</si>
  <si>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</si>
  <si>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</si>
  <si>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</si>
  <si>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</si>
  <si>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</si>
  <si>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</si>
  <si>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</si>
  <si>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</si>
  <si>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</si>
  <si>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</si>
  <si>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</si>
  <si>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</si>
  <si>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</si>
  <si>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</si>
  <si>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</si>
  <si>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</si>
  <si>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</si>
  <si>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</si>
  <si>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</si>
  <si>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</si>
  <si>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</si>
  <si>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</si>
  <si>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</si>
  <si>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</si>
  <si>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</si>
  <si>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</si>
  <si>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</si>
  <si>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</si>
  <si>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</si>
  <si>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</si>
  <si>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</si>
  <si>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</si>
  <si>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</si>
  <si>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</si>
  <si>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</si>
  <si>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</si>
  <si>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</si>
  <si>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</si>
  <si>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</si>
  <si>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</si>
  <si>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</si>
  <si>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</si>
  <si>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</si>
  <si>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</si>
  <si>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</si>
  <si>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</si>
  <si>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</si>
  <si>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</si>
  <si>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</si>
  <si>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</si>
  <si>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</si>
  <si>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</si>
  <si>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</si>
  <si>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</si>
  <si>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</si>
  <si>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</si>
  <si>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</si>
  <si>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</si>
  <si>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</si>
  <si>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</si>
  <si>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</si>
  <si>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</si>
  <si>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</si>
  <si>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</si>
  <si>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</si>
  <si>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</si>
  <si>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</si>
  <si>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</si>
  <si>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</si>
  <si>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</si>
  <si>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</si>
  <si>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</si>
  <si>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</si>
  <si>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</si>
  <si>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</si>
  <si>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</si>
  <si>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</si>
  <si>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</si>
  <si>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</si>
  <si>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</si>
  <si>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</si>
  <si>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</si>
  <si>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</si>
  <si>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</si>
  <si>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</si>
  <si>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</si>
  <si>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</si>
  <si>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</si>
  <si>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</si>
  <si>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</si>
  <si>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</si>
  <si>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</si>
  <si>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</si>
  <si>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</si>
  <si>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</si>
  <si>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</si>
  <si>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</si>
  <si>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</si>
  <si>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</si>
  <si>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</si>
  <si>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</si>
  <si>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</si>
  <si>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</si>
  <si>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</si>
  <si>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</si>
  <si>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</si>
  <si>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</si>
  <si>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</si>
  <si>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</si>
  <si>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</si>
  <si>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</si>
  <si>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</si>
  <si>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</si>
  <si>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</si>
  <si>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</si>
  <si>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</si>
  <si>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</si>
  <si>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</si>
  <si>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</si>
  <si>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</si>
  <si>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</si>
  <si>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</si>
  <si>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</si>
  <si>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</si>
  <si>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</si>
  <si>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</si>
  <si>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</si>
  <si>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</si>
  <si>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</si>
  <si>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</si>
  <si>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</si>
  <si>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</si>
  <si>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</si>
  <si>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</si>
  <si>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</si>
  <si>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</si>
  <si>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</si>
  <si>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</si>
  <si>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</si>
  <si>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</si>
  <si>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</si>
  <si>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</si>
  <si>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</si>
  <si>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</si>
  <si>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</si>
  <si>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</si>
  <si>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</si>
  <si>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</si>
  <si>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</si>
  <si>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</si>
  <si>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</si>
  <si>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</si>
  <si>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</si>
  <si>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</si>
  <si>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</si>
  <si>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</si>
  <si>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</si>
  <si>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</si>
  <si>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</si>
  <si>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</si>
  <si>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</si>
  <si>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</si>
  <si>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</si>
  <si>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</si>
  <si>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</si>
  <si>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</si>
  <si>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</si>
  <si>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</si>
  <si>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</si>
  <si>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</si>
  <si>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</si>
  <si>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</si>
  <si>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</si>
  <si>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</si>
  <si>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</si>
  <si>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</si>
  <si>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</si>
  <si>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</si>
  <si>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</si>
  <si>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</si>
  <si>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</si>
  <si>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</si>
  <si>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</si>
  <si>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</si>
  <si>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</si>
  <si>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</si>
  <si>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</si>
  <si>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</si>
  <si>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</si>
  <si>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</si>
  <si>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</si>
  <si>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</si>
  <si>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</si>
  <si>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</si>
  <si>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</si>
  <si>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</si>
  <si>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</si>
  <si>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</si>
  <si>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</si>
  <si>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</si>
  <si>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</si>
  <si>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</si>
  <si>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</si>
  <si>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</si>
  <si>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</si>
  <si>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</si>
  <si>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</si>
  <si>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</si>
  <si>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</si>
  <si>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</si>
  <si>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</si>
  <si>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</si>
  <si>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</si>
  <si>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</si>
  <si>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</si>
  <si>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</si>
  <si>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</si>
  <si>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</si>
  <si>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</si>
  <si>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</si>
  <si>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</si>
  <si>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</si>
  <si>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</si>
  <si>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</si>
  <si>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</si>
  <si>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</si>
  <si>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</si>
  <si>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</si>
  <si>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</si>
  <si>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</si>
  <si>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</si>
  <si>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</si>
  <si>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</si>
  <si>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</si>
  <si>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</si>
  <si>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</si>
  <si>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</si>
  <si>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</si>
  <si>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</si>
  <si>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</si>
  <si>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</si>
  <si>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</si>
  <si>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</si>
  <si>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</si>
  <si>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</si>
  <si>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</si>
  <si>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</si>
  <si>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</si>
  <si>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</si>
  <si>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</si>
  <si>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</si>
  <si>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</si>
  <si>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</si>
  <si>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</si>
  <si>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</si>
  <si>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</si>
  <si>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</si>
  <si>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</si>
  <si>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</si>
  <si>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</si>
  <si>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</si>
  <si>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</si>
  <si>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</si>
  <si>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</si>
  <si>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</si>
  <si>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</si>
  <si>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</si>
  <si>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</si>
  <si>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</si>
  <si>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</si>
  <si>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</si>
  <si>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</si>
  <si>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</si>
  <si>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</si>
  <si>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</si>
  <si>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</si>
  <si>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</si>
  <si>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</si>
  <si>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</si>
  <si>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</si>
  <si>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</si>
  <si>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</si>
  <si>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</si>
  <si>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</si>
  <si>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</si>
  <si>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</si>
  <si>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</si>
  <si>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</si>
  <si>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</si>
  <si>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</si>
  <si>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</si>
  <si>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</si>
  <si>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</si>
  <si>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</si>
  <si>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</si>
  <si>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</si>
  <si>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</si>
  <si>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</si>
  <si>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</si>
  <si>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</si>
  <si>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</si>
  <si>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</si>
  <si>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</si>
  <si>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</si>
  <si>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</si>
  <si>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</si>
  <si>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</si>
  <si>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</si>
  <si>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</si>
  <si>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</si>
  <si>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</si>
  <si>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</si>
  <si>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</si>
  <si>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</si>
  <si>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</si>
  <si>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</si>
  <si>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</si>
  <si>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</si>
  <si>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</si>
  <si>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</si>
  <si>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</si>
  <si>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</si>
  <si>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</si>
  <si>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</si>
  <si>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</si>
  <si>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</si>
  <si>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</si>
  <si>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</si>
  <si>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</si>
  <si>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</si>
  <si>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</si>
  <si>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</si>
  <si>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</si>
  <si>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</si>
  <si>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</si>
  <si>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</si>
  <si>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</si>
  <si>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</si>
  <si>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</si>
  <si>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</si>
  <si>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</si>
  <si>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</si>
  <si>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</si>
  <si>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</si>
  <si>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</si>
  <si>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</si>
  <si>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</si>
  <si>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</si>
  <si>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</si>
  <si>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</si>
  <si>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</si>
  <si>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</si>
  <si>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</si>
  <si>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</si>
  <si>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</si>
  <si>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</si>
  <si>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</si>
  <si>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</si>
  <si>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</si>
  <si>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</si>
  <si>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</si>
  <si>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</si>
  <si>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</si>
  <si>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</si>
  <si>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</si>
  <si>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</si>
  <si>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</si>
  <si>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</si>
  <si>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</si>
  <si>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</si>
  <si>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</si>
  <si>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</si>
  <si>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</si>
  <si>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</si>
  <si>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</si>
  <si>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</si>
  <si>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</si>
  <si>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</si>
  <si>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</si>
  <si>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</si>
  <si>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</si>
  <si>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</si>
  <si>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</si>
  <si>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</si>
  <si>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</si>
  <si>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</si>
  <si>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</si>
  <si>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</si>
  <si>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</si>
  <si>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</si>
  <si>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</si>
  <si>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</si>
  <si>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</si>
  <si>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</si>
  <si>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</si>
  <si>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</si>
  <si>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</si>
  <si>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</si>
  <si>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</si>
  <si>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</si>
  <si>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</si>
  <si>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</si>
  <si>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</si>
  <si>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</si>
  <si>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</si>
  <si>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</si>
  <si>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</si>
  <si>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</si>
  <si>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</si>
  <si>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</si>
  <si>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</si>
  <si>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</si>
  <si>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</si>
  <si>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</si>
  <si>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</si>
  <si>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</si>
  <si>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</si>
  <si>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</si>
  <si>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</si>
  <si>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</si>
  <si>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</si>
  <si>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</si>
  <si>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</si>
  <si>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</si>
  <si>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</si>
  <si>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</si>
  <si>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</si>
  <si>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</si>
  <si>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</si>
  <si>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</si>
  <si>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</si>
  <si>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</si>
  <si>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</si>
  <si>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</si>
  <si>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</si>
  <si>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</si>
  <si>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</si>
  <si>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</si>
  <si>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</si>
  <si>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</si>
  <si>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</si>
  <si>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</si>
  <si>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</si>
  <si>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</si>
  <si>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</si>
  <si>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</si>
  <si>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</si>
  <si>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</si>
  <si>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</si>
  <si>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</si>
  <si>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</si>
  <si>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</si>
  <si>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</si>
  <si>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</si>
  <si>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</si>
  <si>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</si>
  <si>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</si>
  <si>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</si>
  <si>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</si>
  <si>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</si>
  <si>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</si>
  <si>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</si>
  <si>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</si>
  <si>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</si>
  <si>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</si>
  <si>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</si>
  <si>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</si>
  <si>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</si>
  <si>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</si>
  <si>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</si>
  <si>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</si>
  <si>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</si>
  <si>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</si>
  <si>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</si>
  <si>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</si>
  <si>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</si>
  <si>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</si>
  <si>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</si>
  <si>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</si>
  <si>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</si>
  <si>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</si>
  <si>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</si>
  <si>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</si>
  <si>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</si>
  <si>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</si>
  <si>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</si>
  <si>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</si>
  <si>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</si>
  <si>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</si>
  <si>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</si>
  <si>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</si>
  <si>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</si>
  <si>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</si>
  <si>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</si>
  <si>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</si>
  <si>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</si>
  <si>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</si>
  <si>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</si>
  <si>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</si>
  <si>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</si>
  <si>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</si>
  <si>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</si>
  <si>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</si>
  <si>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</si>
  <si>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</si>
  <si>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</si>
  <si>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</si>
  <si>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</si>
  <si>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</si>
  <si>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</si>
  <si>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</si>
  <si>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</si>
  <si>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</si>
  <si>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</si>
  <si>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</si>
  <si>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</si>
  <si>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</si>
  <si>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</si>
  <si>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</si>
  <si>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</si>
  <si>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</si>
  <si>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</si>
  <si>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</si>
  <si>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</si>
  <si>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</si>
  <si>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</si>
  <si>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</si>
  <si>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</si>
  <si>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</si>
  <si>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</si>
  <si>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</si>
  <si>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</si>
  <si>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</si>
  <si>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</si>
  <si>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</si>
  <si>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</si>
  <si>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</si>
  <si>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</si>
  <si>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</si>
  <si>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</si>
  <si>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</si>
  <si>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</si>
  <si>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</si>
  <si>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</si>
  <si>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</si>
  <si>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</si>
  <si>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</si>
  <si>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</si>
  <si>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</si>
  <si>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</si>
  <si>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</si>
  <si>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</si>
  <si>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</si>
  <si>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</si>
  <si>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</si>
  <si>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</si>
  <si>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</si>
  <si>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</si>
  <si>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</si>
  <si>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</si>
  <si>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</si>
  <si>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</si>
  <si>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</si>
  <si>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</si>
  <si>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</si>
  <si>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</si>
  <si>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</si>
  <si>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</si>
  <si>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</si>
  <si>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</si>
  <si>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</si>
  <si>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</si>
  <si>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</si>
  <si>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</si>
  <si>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</si>
  <si>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</si>
  <si>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</si>
  <si>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</si>
  <si>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</si>
  <si>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</si>
  <si>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</si>
  <si>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</si>
  <si>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</si>
  <si>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</si>
  <si>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</si>
  <si>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</si>
  <si>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</si>
  <si>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</si>
  <si>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</si>
  <si>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</si>
  <si>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</si>
  <si>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</si>
  <si>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</si>
  <si>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</si>
  <si>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</si>
  <si>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</si>
  <si>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</si>
  <si>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</si>
  <si>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</si>
  <si>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</si>
  <si>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</si>
  <si>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</si>
  <si>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</si>
  <si>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</si>
  <si>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</si>
  <si>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</si>
  <si>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</si>
  <si>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</si>
  <si>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</si>
  <si>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</si>
  <si>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</si>
  <si>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</si>
  <si>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</si>
  <si>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</si>
  <si>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</si>
  <si>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</si>
  <si>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</si>
  <si>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</si>
  <si>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</si>
  <si>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</si>
  <si>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</si>
  <si>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</si>
  <si>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</si>
  <si>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</si>
  <si>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</si>
  <si>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</si>
  <si>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</si>
  <si>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</si>
  <si>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</si>
  <si>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</si>
  <si>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</si>
  <si>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</si>
  <si>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</si>
  <si>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</si>
  <si>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</si>
  <si>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</si>
  <si>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</si>
  <si>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</si>
  <si>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</si>
  <si>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</si>
  <si>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</si>
  <si>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</si>
  <si>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</si>
  <si>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</si>
  <si>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</si>
  <si>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</si>
  <si>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</si>
  <si>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</si>
  <si>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</si>
  <si>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</si>
  <si>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</si>
  <si>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</si>
  <si>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</si>
  <si>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</si>
  <si>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</si>
  <si>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</si>
  <si>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</si>
  <si>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</si>
  <si>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</si>
  <si>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</si>
  <si>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</si>
  <si>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</si>
  <si>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</si>
  <si>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</si>
  <si>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</si>
  <si>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</si>
  <si>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</si>
  <si>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</si>
  <si>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</si>
  <si>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</si>
  <si>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</si>
  <si>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</si>
  <si>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</si>
  <si>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</si>
  <si>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</si>
  <si>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</si>
  <si>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</si>
  <si>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</si>
  <si>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</si>
  <si>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</si>
  <si>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</si>
  <si>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</si>
  <si>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</si>
  <si>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</si>
  <si>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</si>
  <si>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</si>
  <si>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</si>
  <si>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</si>
  <si>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</si>
  <si>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</si>
  <si>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</si>
  <si>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</si>
  <si>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</si>
  <si>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</si>
  <si>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</si>
  <si>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</si>
  <si>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</si>
  <si>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</si>
  <si>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</si>
  <si>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</si>
  <si>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</si>
  <si>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</si>
  <si>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</si>
  <si>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</si>
  <si>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</si>
  <si>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</si>
  <si>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</si>
  <si>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</si>
  <si>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</si>
  <si>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</si>
  <si>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</si>
  <si>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</si>
  <si>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</si>
  <si>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</si>
  <si>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</si>
  <si>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</si>
  <si>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</si>
  <si>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</si>
  <si>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</si>
  <si>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</si>
  <si>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</si>
  <si>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</si>
  <si>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</si>
  <si>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</si>
  <si>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</si>
  <si>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</si>
  <si>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</si>
  <si>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</si>
  <si>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</si>
  <si>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</si>
  <si>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</si>
  <si>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</si>
  <si>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</si>
  <si>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</si>
  <si>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</si>
  <si>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</si>
  <si>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</si>
  <si>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</si>
  <si>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</si>
  <si>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</si>
  <si>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</si>
  <si>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</si>
  <si>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</si>
  <si>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</si>
  <si>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</si>
  <si>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</si>
  <si>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</si>
  <si>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</si>
  <si>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</si>
  <si>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</si>
  <si>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</si>
  <si>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</si>
  <si>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</si>
  <si>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</si>
  <si>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</si>
  <si>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</si>
  <si>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</si>
  <si>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</si>
  <si>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</si>
  <si>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</si>
  <si>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</si>
  <si>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</si>
  <si>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</si>
  <si>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</si>
  <si>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</si>
  <si>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</si>
  <si>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</si>
  <si>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</si>
  <si>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</si>
  <si>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</si>
  <si>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</si>
  <si>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</si>
  <si>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</si>
  <si>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</si>
  <si>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</si>
  <si>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</si>
  <si>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</si>
  <si>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</si>
  <si>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</si>
  <si>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</si>
  <si>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</si>
  <si>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</si>
  <si>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</si>
  <si>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</si>
  <si>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</si>
  <si>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</si>
  <si>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</si>
  <si>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</si>
  <si>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</si>
  <si>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</si>
  <si>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</si>
  <si>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</si>
  <si>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</si>
  <si>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</si>
  <si>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</si>
  <si>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</si>
  <si>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</si>
  <si>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</si>
  <si>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</si>
  <si>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</si>
  <si>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</si>
  <si>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</si>
  <si>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</si>
  <si>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</si>
  <si>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</si>
  <si>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</si>
  <si>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</si>
  <si>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</si>
  <si>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</si>
  <si>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</si>
  <si>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</si>
  <si>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</si>
  <si>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</si>
  <si>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</si>
  <si>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</si>
  <si>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</si>
  <si>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</si>
  <si>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</si>
  <si>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</si>
  <si>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</si>
  <si>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</si>
  <si>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</si>
  <si>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</si>
  <si>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</si>
  <si>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</si>
  <si>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</si>
  <si>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</si>
  <si>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</si>
  <si>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</si>
  <si>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</si>
  <si>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</si>
  <si>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</si>
  <si>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</si>
  <si>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</si>
  <si>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</si>
  <si>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</si>
  <si>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</si>
  <si>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</si>
  <si>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</si>
  <si>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</si>
  <si>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</si>
  <si>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</si>
  <si>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</si>
  <si>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</si>
  <si>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</si>
  <si>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</si>
  <si>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</si>
  <si>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</si>
  <si>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</si>
  <si>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</si>
  <si>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</si>
  <si>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</si>
  <si>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</si>
  <si>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</si>
  <si>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</si>
  <si>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</si>
  <si>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</si>
  <si>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</si>
  <si>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</si>
  <si>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</si>
  <si>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</si>
  <si>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</si>
  <si>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</si>
  <si>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</si>
  <si>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</si>
  <si>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</si>
  <si>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</si>
  <si>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</si>
  <si>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</si>
  <si>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</si>
  <si>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</si>
  <si>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</si>
  <si>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</si>
  <si>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</si>
  <si>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</si>
  <si>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</si>
  <si>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</si>
  <si>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</si>
  <si>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</si>
  <si>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</si>
  <si>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</si>
  <si>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</si>
  <si>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</si>
  <si>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</si>
  <si>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</si>
  <si>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</si>
  <si>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</si>
  <si>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</si>
  <si>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</si>
  <si>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</si>
  <si>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</si>
  <si>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</si>
  <si>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</si>
  <si>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</si>
  <si>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</si>
  <si>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</si>
  <si>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</si>
  <si>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</si>
  <si>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</si>
  <si>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</si>
  <si>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</si>
  <si>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</si>
  <si>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</si>
  <si>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</si>
  <si>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</si>
  <si>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</si>
  <si>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</si>
  <si>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</si>
  <si>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</si>
  <si>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</si>
  <si>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</si>
  <si>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</si>
  <si>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</si>
  <si>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</si>
  <si>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</si>
  <si>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</si>
  <si>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</si>
  <si>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</si>
  <si>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</si>
  <si>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</si>
  <si>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</si>
  <si>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</si>
  <si>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</si>
  <si>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</si>
  <si>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</si>
  <si>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</si>
  <si>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</si>
  <si>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</si>
  <si>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</si>
  <si>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</si>
  <si>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</si>
  <si>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</si>
  <si>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</si>
  <si>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</si>
  <si>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</si>
  <si>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</si>
  <si>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</si>
  <si>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</si>
  <si>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</si>
  <si>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</si>
  <si>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</si>
  <si>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</si>
  <si>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</si>
  <si>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</si>
  <si>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</si>
  <si>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</si>
  <si>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</si>
  <si>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</si>
  <si>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</si>
  <si>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</si>
  <si>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</si>
  <si>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</si>
  <si>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</si>
  <si>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</si>
  <si>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</si>
  <si>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</si>
  <si>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</si>
  <si>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</si>
  <si>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</si>
  <si>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</si>
  <si>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</si>
  <si>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</si>
  <si>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</si>
  <si>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</si>
  <si>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</si>
  <si>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</si>
  <si>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</si>
  <si>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</si>
  <si>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</si>
  <si>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</si>
  <si>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</si>
  <si>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</si>
  <si>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</si>
  <si>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</si>
  <si>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</si>
  <si>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</si>
  <si>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</si>
  <si>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</si>
  <si>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</si>
  <si>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</si>
  <si>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</si>
  <si>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</si>
  <si>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</si>
  <si>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</si>
  <si>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</si>
  <si>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</si>
  <si>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</si>
  <si>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</si>
  <si>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</si>
  <si>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</si>
  <si>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</si>
  <si>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</si>
  <si>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</si>
  <si>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</si>
  <si>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</si>
  <si>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</si>
  <si>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</si>
  <si>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</si>
  <si>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</si>
  <si>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</si>
  <si>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</si>
  <si>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</si>
  <si>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</si>
  <si>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</si>
  <si>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</si>
  <si>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</si>
  <si>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</si>
  <si>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</si>
  <si>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</si>
  <si>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</si>
  <si>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</si>
  <si>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</si>
  <si>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</si>
  <si>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</si>
  <si>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</si>
  <si>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</si>
  <si>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</si>
  <si>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</si>
  <si>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</si>
  <si>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</si>
  <si>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</si>
  <si>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</si>
  <si>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</si>
  <si>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</si>
  <si>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</si>
  <si>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</si>
  <si>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</si>
  <si>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</si>
  <si>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</si>
  <si>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</si>
  <si>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</si>
  <si>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</si>
  <si>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</si>
  <si>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</si>
  <si>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</si>
  <si>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</si>
  <si>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</si>
  <si>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</si>
  <si>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</si>
  <si>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</si>
  <si>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</si>
  <si>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</si>
  <si>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</si>
  <si>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</si>
  <si>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</si>
  <si>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</si>
  <si>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</si>
  <si>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</si>
  <si>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</si>
  <si>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</si>
  <si>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</si>
  <si>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</si>
  <si>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</si>
  <si>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</si>
  <si>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</si>
  <si>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</si>
  <si>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</si>
  <si>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</si>
  <si>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</si>
  <si>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</si>
  <si>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</si>
  <si>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</si>
  <si>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</si>
  <si>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</si>
  <si>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</si>
  <si>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</si>
  <si>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</si>
  <si>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</si>
  <si>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</si>
  <si>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</si>
  <si>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</si>
  <si>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</si>
  <si>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</si>
  <si>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</si>
  <si>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</si>
  <si>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</si>
  <si>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</si>
  <si>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</si>
  <si>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</si>
  <si>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</si>
  <si>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</si>
  <si>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</si>
  <si>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</si>
  <si>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</si>
  <si>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</si>
  <si>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</si>
  <si>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</si>
  <si>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</si>
  <si>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</si>
  <si>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</si>
  <si>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</si>
  <si>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</si>
  <si>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</si>
  <si>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</si>
  <si>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</si>
  <si>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</si>
  <si>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</si>
  <si>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</si>
  <si>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</si>
  <si>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</si>
  <si>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</si>
  <si>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</si>
  <si>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</si>
  <si>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</si>
  <si>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</si>
  <si>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</si>
  <si>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</si>
  <si>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</si>
  <si>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</si>
  <si>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</si>
  <si>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</si>
  <si>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</si>
  <si>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</si>
  <si>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</si>
  <si>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</si>
  <si>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</si>
  <si>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</si>
  <si>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</si>
  <si>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</si>
  <si>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</si>
  <si>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</si>
  <si>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</si>
  <si>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</si>
  <si>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</si>
  <si>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</si>
  <si>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</si>
  <si>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</si>
  <si>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</si>
  <si>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</si>
  <si>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</si>
  <si>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</si>
  <si>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</si>
  <si>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</si>
  <si>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</si>
  <si>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</si>
  <si>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</si>
  <si>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</si>
  <si>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</si>
  <si>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</si>
  <si>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</si>
  <si>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</si>
  <si>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</si>
  <si>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</si>
  <si>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</si>
  <si>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</si>
  <si>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</si>
  <si>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</si>
  <si>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</si>
  <si>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</si>
  <si>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</si>
  <si>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</si>
  <si>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</si>
  <si>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</si>
  <si>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</si>
  <si>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</si>
  <si>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</si>
  <si>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</si>
  <si>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</si>
  <si>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</si>
  <si>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</si>
  <si>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</si>
  <si>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</si>
  <si>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</si>
  <si>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</si>
  <si>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</si>
  <si>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</si>
  <si>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</si>
  <si>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</si>
  <si>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</si>
  <si>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</si>
  <si>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</si>
  <si>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</si>
  <si>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</si>
  <si>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</si>
  <si>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</si>
  <si>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</si>
  <si>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</si>
  <si>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</si>
  <si>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</si>
  <si>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</si>
  <si>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</si>
  <si>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</si>
  <si>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</si>
  <si>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</si>
  <si>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</si>
  <si>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</si>
  <si>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</si>
  <si>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</si>
  <si>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</si>
  <si>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</si>
  <si>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</si>
  <si>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</si>
  <si>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</si>
  <si>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</si>
  <si>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</si>
  <si>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</si>
  <si>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</si>
  <si>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</si>
  <si>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</si>
  <si>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</si>
  <si>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</si>
  <si>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</si>
  <si>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</si>
  <si>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</si>
  <si>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</si>
  <si>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</si>
  <si>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</si>
  <si>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</si>
  <si>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</si>
  <si>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</si>
  <si>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</si>
  <si>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</si>
  <si>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</si>
  <si>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</si>
  <si>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</si>
  <si>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</si>
  <si>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</si>
  <si>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</si>
  <si>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</si>
  <si>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</si>
  <si>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</si>
  <si>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</si>
  <si>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</si>
  <si>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</si>
  <si>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</si>
  <si>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</si>
  <si>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</si>
  <si>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</si>
  <si>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</si>
  <si>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</si>
  <si>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</si>
  <si>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</si>
  <si>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</si>
  <si>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</si>
  <si>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</si>
  <si>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</si>
  <si>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</si>
  <si>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</si>
  <si>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</si>
  <si>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</si>
  <si>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</si>
  <si>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</si>
  <si>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</si>
  <si>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</si>
  <si>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</si>
  <si>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</si>
  <si>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</si>
  <si>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</si>
  <si>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</si>
  <si>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</si>
  <si>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</si>
  <si>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</si>
  <si>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</si>
  <si>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</si>
  <si>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</si>
  <si>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</si>
  <si>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</si>
  <si>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</si>
  <si>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</si>
  <si>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</si>
  <si>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</si>
  <si>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</si>
  <si>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</si>
  <si>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</si>
  <si>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</si>
  <si>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</si>
  <si>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</si>
  <si>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</si>
  <si>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</si>
  <si>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</si>
  <si>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</si>
  <si>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</si>
  <si>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</si>
  <si>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</si>
  <si>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</si>
  <si>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</si>
  <si>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</si>
  <si>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</si>
  <si>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</si>
  <si>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</si>
  <si>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</si>
  <si>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</si>
  <si>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</si>
  <si>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</si>
  <si>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</si>
  <si>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</si>
  <si>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</si>
  <si>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</si>
  <si>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</si>
  <si>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</si>
  <si>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</si>
  <si>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</si>
  <si>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</si>
  <si>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</si>
  <si>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</si>
  <si>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</si>
  <si>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</si>
  <si>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</si>
  <si>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</si>
  <si>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</si>
  <si>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</si>
  <si>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</si>
  <si>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</si>
  <si>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</si>
  <si>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</si>
  <si>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</si>
  <si>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</si>
  <si>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</si>
  <si>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</si>
  <si>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</si>
  <si>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</si>
  <si>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</si>
  <si>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</si>
  <si>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</si>
  <si>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</si>
  <si>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</si>
  <si>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</si>
  <si>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</si>
  <si>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</si>
  <si>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</si>
  <si>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</si>
  <si>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</si>
  <si>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</si>
  <si>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</si>
  <si>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</si>
  <si>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</si>
  <si>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</si>
  <si>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</si>
  <si>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</si>
  <si>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</si>
  <si>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</si>
  <si>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</si>
  <si>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</si>
  <si>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</si>
  <si>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</si>
  <si>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</si>
  <si>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</si>
  <si>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</si>
  <si>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</si>
  <si>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</si>
  <si>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</si>
  <si>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</si>
  <si>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</si>
  <si>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</si>
  <si>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</si>
  <si>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</si>
  <si>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</si>
  <si>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</si>
  <si>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</si>
  <si>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</si>
  <si>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</si>
  <si>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</si>
  <si>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</si>
  <si>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</si>
  <si>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</si>
  <si>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</si>
  <si>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</si>
  <si>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</si>
  <si>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</si>
  <si>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</si>
  <si>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</si>
  <si>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</si>
  <si>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</si>
  <si>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</si>
  <si>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</si>
  <si>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</si>
  <si>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</si>
  <si>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</si>
  <si>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</si>
  <si>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</si>
  <si>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</si>
  <si>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</si>
  <si>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</si>
  <si>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</si>
  <si>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</si>
  <si>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</si>
  <si>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</si>
  <si>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</si>
  <si>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</si>
  <si>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</si>
  <si>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</si>
  <si>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</si>
  <si>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</si>
  <si>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</si>
  <si>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</si>
  <si>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</si>
  <si>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</si>
  <si>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</si>
  <si>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</si>
  <si>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</si>
  <si>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</si>
  <si>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</si>
  <si>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</si>
  <si>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</si>
  <si>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</si>
  <si>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</si>
  <si>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</si>
  <si>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</si>
  <si>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</si>
  <si>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</si>
  <si>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</si>
  <si>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</si>
  <si>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</si>
  <si>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</si>
  <si>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</si>
  <si>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</si>
  <si>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</si>
  <si>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</si>
  <si>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</si>
  <si>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</si>
  <si>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</si>
  <si>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</si>
  <si>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</si>
  <si>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</si>
  <si>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</si>
  <si>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</si>
  <si>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</si>
  <si>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</si>
  <si>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</si>
  <si>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</si>
  <si>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</si>
  <si>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</si>
  <si>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</si>
  <si>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</si>
  <si>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</si>
  <si>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</si>
  <si>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</si>
  <si>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</si>
  <si>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</si>
  <si>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</si>
  <si>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</si>
  <si>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</si>
  <si>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</si>
  <si>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</si>
  <si>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</si>
  <si>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</si>
  <si>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</si>
  <si>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</si>
  <si>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</si>
  <si>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</si>
  <si>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</si>
  <si>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</si>
  <si>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</si>
  <si>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</si>
  <si>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</si>
  <si>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</si>
  <si>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</si>
  <si>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</si>
  <si>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</si>
  <si>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</si>
  <si>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</si>
  <si>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</si>
  <si>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</si>
  <si>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</si>
  <si>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</si>
  <si>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</si>
  <si>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</si>
  <si>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</si>
  <si>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</si>
  <si>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</si>
  <si>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</si>
  <si>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</si>
  <si>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</si>
  <si>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</si>
  <si>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</si>
  <si>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</si>
  <si>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</si>
  <si>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</si>
  <si>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</si>
  <si>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</si>
  <si>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</si>
  <si>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</si>
  <si>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</si>
  <si>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</si>
  <si>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</si>
  <si>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</si>
  <si>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</si>
  <si>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</si>
  <si>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</si>
  <si>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</si>
  <si>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</si>
  <si>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</si>
  <si>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</si>
  <si>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</si>
  <si>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</si>
  <si>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</si>
  <si>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</si>
  <si>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</si>
  <si>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</si>
  <si>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</si>
  <si>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</si>
  <si>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</si>
  <si>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</si>
  <si>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</si>
  <si>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</si>
  <si>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</si>
  <si>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</si>
  <si>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</si>
  <si>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</si>
  <si>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</si>
  <si>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</si>
  <si>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</si>
  <si>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</si>
  <si>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</si>
  <si>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</si>
  <si>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</si>
  <si>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</si>
  <si>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</si>
  <si>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</si>
  <si>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</si>
  <si>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</si>
  <si>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</si>
  <si>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</si>
  <si>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</si>
  <si>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</si>
  <si>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</si>
  <si>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</si>
  <si>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</si>
  <si>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</si>
  <si>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</si>
  <si>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</si>
  <si>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</si>
  <si>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</si>
  <si>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</si>
  <si>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</si>
  <si>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</si>
  <si>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</si>
  <si>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</si>
  <si>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</si>
  <si>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</si>
  <si>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</si>
  <si>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</si>
  <si>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</si>
  <si>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</si>
  <si>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</si>
  <si>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</si>
  <si>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</si>
  <si>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</si>
  <si>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</si>
  <si>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</si>
  <si>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</si>
  <si>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</si>
  <si>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</si>
  <si>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</si>
  <si>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</si>
  <si>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</si>
  <si>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</si>
  <si>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</si>
  <si>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</si>
  <si>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</si>
  <si>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</si>
  <si>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</si>
  <si>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</si>
  <si>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</si>
  <si>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</si>
  <si>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</si>
  <si>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</si>
  <si>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</si>
  <si>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</si>
  <si>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</si>
  <si>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</si>
  <si>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</si>
  <si>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</si>
  <si>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</si>
  <si>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</si>
  <si>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</si>
  <si>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</si>
  <si>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</si>
  <si>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</si>
  <si>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</si>
  <si>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</si>
  <si>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</si>
  <si>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</si>
  <si>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</si>
  <si>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</si>
  <si>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</si>
  <si>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</si>
  <si>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</si>
  <si>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</si>
  <si>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</si>
  <si>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</si>
  <si>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</si>
  <si>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</si>
  <si>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</si>
  <si>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</si>
  <si>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</si>
  <si>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</si>
  <si>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</si>
  <si>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</si>
  <si>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</si>
  <si>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</si>
  <si>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</si>
  <si>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</si>
  <si>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</si>
  <si>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</si>
  <si>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</si>
  <si>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</si>
  <si>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</si>
  <si>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</si>
  <si>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</si>
  <si>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</si>
  <si>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</si>
  <si>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</si>
  <si>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</si>
  <si>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</si>
  <si>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</si>
  <si>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</si>
  <si>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</si>
  <si>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</si>
  <si>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</si>
  <si>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</si>
  <si>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</si>
  <si>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</si>
  <si>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</si>
  <si>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</si>
  <si>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</si>
  <si>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</si>
  <si>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</si>
  <si>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</si>
  <si>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</si>
  <si>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</si>
  <si>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</si>
  <si>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</si>
  <si>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</si>
  <si>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</si>
  <si>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</si>
  <si>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</si>
  <si>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</si>
  <si>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</si>
  <si>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</si>
  <si>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</si>
  <si>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</si>
  <si>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</si>
  <si>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</si>
  <si>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</si>
  <si>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</si>
  <si>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</si>
  <si>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</si>
  <si>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</si>
  <si>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</si>
  <si>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</si>
  <si>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</si>
  <si>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</si>
  <si>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</si>
  <si>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</si>
  <si>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</si>
  <si>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</si>
  <si>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</si>
  <si>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</si>
  <si>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</si>
  <si>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</si>
  <si>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</si>
  <si>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</si>
  <si>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</si>
  <si>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</si>
  <si>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</si>
  <si>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</si>
  <si>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</si>
  <si>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</si>
  <si>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</si>
  <si>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</si>
  <si>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</si>
  <si>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</si>
  <si>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</si>
  <si>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</si>
  <si>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</si>
  <si>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</si>
  <si>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</si>
  <si>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</si>
  <si>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</si>
  <si>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</si>
  <si>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</si>
  <si>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</si>
  <si>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</si>
  <si>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</si>
  <si>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</si>
  <si>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</si>
  <si>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</si>
  <si>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</si>
  <si>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</si>
  <si>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</si>
  <si>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</si>
  <si>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</si>
  <si>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</si>
  <si>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</si>
  <si>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</si>
  <si>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</si>
  <si>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</si>
  <si>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</si>
  <si>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</si>
  <si>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</si>
  <si>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</si>
  <si>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</si>
  <si>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</si>
  <si>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</si>
  <si>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</si>
  <si>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</si>
  <si>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</si>
  <si>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</si>
  <si>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</si>
  <si>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</si>
  <si>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</si>
  <si>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</si>
  <si>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</si>
  <si>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</si>
  <si>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</si>
  <si>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</si>
  <si>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</si>
  <si>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</si>
  <si>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</si>
  <si>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</si>
  <si>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</si>
  <si>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</si>
  <si>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</si>
  <si>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</si>
  <si>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</si>
  <si>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</si>
  <si>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</si>
  <si>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</si>
  <si>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</si>
  <si>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</si>
  <si>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</si>
  <si>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</si>
  <si>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</si>
  <si>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</si>
  <si>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</si>
  <si>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</si>
  <si>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</si>
  <si>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</si>
  <si>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</si>
  <si>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</si>
  <si>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</si>
  <si>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</si>
  <si>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</si>
  <si>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</si>
  <si>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</si>
  <si>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</si>
  <si>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</si>
  <si>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</si>
  <si>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</si>
  <si>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</si>
  <si>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</si>
  <si>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</si>
  <si>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</si>
  <si>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</si>
  <si>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</si>
  <si>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</si>
  <si>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</si>
  <si>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</si>
  <si>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</si>
  <si>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</si>
  <si>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</si>
  <si>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</si>
  <si>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</si>
  <si>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</si>
  <si>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</si>
  <si>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</si>
  <si>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</si>
  <si>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</si>
  <si>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</si>
  <si>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</si>
  <si>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</si>
  <si>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</si>
  <si>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</si>
  <si>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</si>
  <si>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</si>
  <si>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</si>
  <si>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</si>
  <si>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</si>
  <si>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</si>
  <si>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</si>
  <si>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</si>
  <si>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</si>
  <si>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</si>
  <si>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</si>
  <si>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</si>
  <si>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</si>
  <si>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</si>
  <si>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</si>
  <si>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</si>
  <si>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</si>
  <si>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</si>
  <si>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</si>
  <si>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</si>
  <si>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</si>
  <si>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</si>
  <si>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</si>
  <si>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</si>
  <si>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</si>
  <si>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</si>
  <si>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</si>
  <si>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</si>
  <si>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</si>
  <si>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</si>
  <si>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</si>
  <si>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</si>
  <si>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</si>
  <si>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</si>
  <si>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</si>
  <si>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</si>
  <si>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</si>
  <si>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</si>
  <si>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</si>
  <si>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</si>
  <si>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</si>
  <si>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</si>
  <si>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</si>
  <si>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</si>
  <si>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</si>
  <si>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</si>
  <si>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</si>
  <si>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</si>
  <si>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</si>
  <si>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</si>
  <si>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</si>
  <si>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</si>
  <si>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</si>
  <si>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</si>
  <si>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</si>
  <si>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</si>
  <si>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</si>
  <si>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</si>
  <si>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</si>
  <si>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</si>
  <si>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</si>
  <si>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</si>
  <si>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</si>
  <si>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</si>
  <si>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</si>
  <si>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</si>
  <si>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</si>
  <si>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</si>
  <si>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</si>
  <si>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</si>
  <si>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</si>
  <si>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</si>
  <si>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</si>
  <si>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</si>
  <si>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</si>
  <si>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</si>
  <si>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</si>
  <si>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</si>
  <si>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</si>
  <si>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</si>
  <si>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</si>
  <si>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</si>
  <si>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</si>
  <si>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</si>
  <si>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</si>
  <si>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</si>
  <si>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</si>
  <si>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</si>
  <si>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</si>
  <si>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</si>
  <si>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</si>
  <si>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</si>
  <si>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</si>
  <si>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</si>
  <si>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</si>
  <si>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</si>
  <si>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</si>
  <si>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</si>
  <si>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</si>
  <si>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</si>
  <si>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</si>
  <si>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</si>
  <si>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</si>
  <si>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</si>
  <si>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</si>
  <si>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</si>
  <si>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</si>
  <si>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</si>
  <si>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</si>
  <si>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</si>
  <si>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</si>
  <si>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</si>
  <si>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</si>
  <si>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</si>
  <si>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</si>
  <si>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</si>
  <si>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</si>
  <si>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</si>
  <si>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</si>
  <si>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</si>
  <si>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</si>
  <si>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</si>
  <si>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</si>
  <si>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</si>
  <si>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</si>
  <si>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</si>
  <si>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</si>
  <si>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</si>
  <si>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</si>
  <si>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</si>
  <si>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</si>
  <si>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</si>
  <si>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</si>
  <si>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</si>
  <si>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</si>
  <si>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</si>
  <si>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</si>
  <si>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</si>
  <si>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</si>
  <si>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</si>
  <si>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</si>
  <si>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</si>
  <si>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</si>
  <si>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</si>
  <si>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</si>
  <si>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</si>
  <si>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</si>
  <si>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</si>
  <si>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</si>
  <si>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</si>
  <si>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</si>
  <si>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</si>
  <si>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</si>
  <si>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</si>
  <si>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</si>
  <si>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</si>
  <si>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</si>
  <si>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</si>
  <si>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</si>
  <si>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</si>
  <si>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</si>
  <si>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</si>
  <si>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</si>
  <si>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</si>
  <si>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</si>
  <si>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</si>
  <si>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</si>
  <si>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</si>
  <si>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</si>
  <si>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</si>
  <si>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</si>
  <si>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</si>
  <si>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</si>
  <si>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</si>
  <si>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</si>
  <si>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</si>
  <si>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</si>
  <si>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</si>
  <si>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</si>
  <si>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</si>
  <si>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</si>
  <si>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</si>
  <si>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</si>
  <si>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</si>
  <si>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</si>
  <si>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</si>
  <si>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</si>
  <si>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</si>
  <si>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</si>
  <si>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</si>
  <si>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</si>
  <si>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</si>
  <si>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</si>
  <si>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</si>
  <si>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</si>
  <si>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</si>
  <si>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</si>
  <si>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</si>
  <si>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</si>
  <si>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</si>
  <si>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</si>
  <si>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</si>
  <si>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</si>
  <si>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</si>
  <si>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</si>
  <si>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</si>
  <si>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</si>
  <si>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</si>
  <si>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</si>
  <si>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</si>
  <si>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</si>
  <si>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</si>
  <si>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</si>
  <si>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</si>
  <si>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</si>
  <si>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</si>
  <si>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</si>
  <si>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</si>
  <si>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</si>
  <si>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</si>
  <si>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</si>
  <si>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</si>
  <si>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</si>
  <si>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</si>
  <si>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</si>
  <si>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</si>
  <si>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</si>
  <si>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</si>
  <si>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</si>
  <si>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</si>
  <si>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</si>
  <si>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</si>
  <si>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</si>
  <si>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</si>
  <si>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</si>
  <si>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</si>
  <si>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</si>
  <si>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</si>
  <si>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</si>
  <si>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</si>
  <si>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</si>
  <si>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</si>
  <si>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</si>
  <si>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</si>
  <si>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</si>
  <si>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</si>
  <si>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</si>
  <si>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</si>
  <si>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</si>
  <si>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</si>
  <si>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</si>
  <si>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</si>
  <si>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</si>
  <si>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</si>
  <si>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</si>
  <si>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</si>
  <si>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</si>
  <si>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</si>
  <si>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</si>
  <si>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</si>
  <si>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</si>
  <si>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</si>
  <si>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</si>
  <si>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</si>
  <si>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</si>
  <si>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</si>
  <si>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</si>
  <si>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</si>
  <si>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</si>
  <si>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</si>
  <si>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</si>
  <si>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</si>
  <si>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</si>
  <si>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</si>
  <si>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</si>
  <si>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</si>
  <si>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</si>
  <si>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</si>
  <si>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</si>
  <si>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</si>
  <si>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</si>
  <si>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</si>
  <si>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</si>
  <si>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</si>
  <si>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</si>
  <si>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</si>
  <si>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</si>
  <si>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</si>
  <si>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</si>
  <si>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</si>
  <si>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</si>
  <si>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</si>
  <si>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</si>
  <si>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</si>
  <si>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</si>
  <si>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</si>
  <si>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</si>
  <si>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</si>
  <si>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</si>
  <si>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</si>
  <si>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</si>
  <si>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</si>
  <si>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</si>
  <si>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</si>
  <si>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</si>
  <si>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</si>
  <si>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</si>
  <si>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</si>
  <si>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</si>
  <si>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</si>
  <si>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</si>
  <si>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</si>
  <si>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</si>
  <si>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</si>
  <si>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</si>
  <si>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</si>
  <si>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</si>
  <si>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</si>
  <si>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</si>
  <si>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</si>
  <si>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</si>
  <si>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</si>
  <si>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</si>
  <si>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</si>
  <si>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</si>
  <si>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</si>
  <si>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</si>
  <si>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</si>
  <si>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</si>
  <si>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</si>
  <si>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</si>
  <si>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</si>
  <si>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</si>
  <si>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</si>
  <si>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</si>
  <si>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</si>
  <si>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</si>
  <si>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</si>
  <si>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</si>
  <si>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</si>
  <si>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</si>
  <si>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</si>
  <si>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</si>
  <si>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</si>
  <si>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</si>
  <si>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</si>
  <si>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</si>
  <si>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</si>
  <si>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</si>
  <si>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</si>
  <si>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</si>
  <si>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</si>
  <si>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</si>
  <si>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</si>
  <si>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</si>
  <si>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</si>
  <si>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</si>
  <si>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</si>
  <si>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</si>
  <si>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</si>
  <si>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</si>
  <si>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</si>
  <si>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</si>
  <si>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</si>
  <si>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</si>
  <si>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</si>
  <si>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</si>
  <si>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</si>
  <si>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</si>
  <si>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</si>
  <si>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</si>
  <si>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</si>
  <si>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</si>
  <si>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</si>
  <si>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</si>
  <si>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</si>
  <si>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</si>
  <si>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</si>
  <si>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</si>
  <si>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</si>
  <si>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</si>
  <si>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</si>
  <si>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</si>
  <si>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</si>
  <si>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</si>
  <si>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</si>
  <si>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</si>
  <si>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</si>
  <si>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</si>
  <si>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</si>
  <si>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</si>
  <si>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</si>
  <si>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</si>
  <si>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</si>
  <si>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</si>
  <si>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</si>
  <si>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</si>
  <si>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</si>
  <si>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</si>
  <si>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</si>
  <si>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</si>
  <si>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</si>
  <si>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</si>
  <si>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</si>
  <si>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</si>
  <si>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</si>
  <si>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</si>
  <si>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</si>
  <si>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</si>
  <si>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</si>
  <si>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</si>
  <si>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</si>
  <si>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</si>
  <si>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</si>
  <si>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</si>
  <si>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</si>
  <si>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</si>
  <si>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</si>
  <si>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</si>
  <si>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</si>
  <si>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</si>
  <si>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</si>
  <si>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</si>
  <si>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</si>
  <si>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</si>
  <si>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</si>
  <si>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</si>
  <si>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</si>
  <si>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</si>
  <si>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</si>
  <si>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</si>
  <si>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</si>
  <si>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</si>
  <si>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</si>
  <si>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</si>
  <si>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</si>
  <si>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</si>
  <si>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</si>
  <si>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</si>
  <si>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</si>
  <si>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</si>
  <si>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</si>
  <si>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</si>
  <si>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</si>
  <si>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</si>
  <si>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</si>
  <si>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</si>
  <si>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</si>
  <si>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</si>
  <si>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</si>
  <si>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</si>
  <si>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</si>
  <si>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</si>
  <si>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</si>
  <si>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</si>
  <si>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</si>
  <si>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</si>
  <si>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</si>
  <si>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</si>
  <si>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</si>
  <si>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</si>
  <si>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</si>
  <si>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</si>
  <si>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</si>
  <si>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</si>
  <si>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</si>
  <si>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</si>
  <si>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</si>
  <si>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</si>
  <si>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</si>
  <si>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</si>
  <si>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</si>
  <si>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</si>
  <si>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</si>
  <si>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</si>
  <si>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</si>
  <si>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</si>
  <si>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</si>
  <si>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</si>
  <si>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</si>
  <si>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</si>
  <si>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</si>
  <si>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</si>
  <si>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</si>
  <si>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</si>
  <si>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</si>
  <si>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</si>
  <si>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</si>
  <si>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</si>
  <si>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</si>
  <si>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</si>
  <si>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</si>
  <si>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</si>
  <si>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</si>
  <si>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</si>
  <si>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</si>
  <si>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</si>
  <si>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</si>
  <si>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</si>
  <si>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</si>
  <si>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</si>
  <si>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</si>
  <si>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</si>
  <si>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</si>
  <si>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</si>
  <si>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</si>
  <si>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</si>
  <si>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</si>
  <si>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</si>
  <si>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</si>
  <si>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</si>
  <si>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</si>
  <si>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</si>
  <si>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</si>
  <si>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</si>
  <si>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</si>
  <si>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</si>
  <si>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</si>
  <si>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</si>
  <si>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</si>
  <si>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</si>
  <si>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</si>
  <si>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</si>
  <si>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</si>
  <si>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</si>
  <si>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</si>
  <si>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</si>
  <si>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</si>
  <si>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</si>
  <si>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</si>
  <si>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</si>
  <si>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</si>
  <si>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</si>
  <si>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</si>
  <si>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</si>
  <si>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</si>
  <si>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</si>
  <si>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</si>
  <si>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</si>
  <si>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</si>
  <si>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</si>
  <si>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</si>
  <si>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</si>
  <si>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</si>
  <si>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</si>
  <si>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</si>
  <si>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</si>
  <si>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</si>
  <si>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</si>
  <si>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</si>
  <si>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</si>
  <si>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</si>
  <si>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</si>
  <si>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</si>
  <si>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</si>
  <si>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</si>
  <si>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</si>
  <si>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</si>
  <si>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</si>
  <si>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</si>
  <si>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</si>
  <si>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</si>
  <si>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</si>
  <si>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</si>
  <si>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</si>
  <si>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</si>
  <si>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</si>
  <si>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</si>
  <si>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</si>
  <si>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</si>
  <si>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</si>
  <si>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</si>
  <si>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</si>
  <si>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</si>
  <si>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</si>
  <si>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</si>
  <si>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</si>
  <si>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</si>
  <si>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</si>
  <si>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</si>
  <si>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</si>
  <si>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</si>
  <si>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</si>
  <si>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</si>
  <si>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</si>
  <si>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</si>
  <si>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</si>
  <si>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</si>
  <si>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</si>
  <si>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</si>
  <si>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</si>
  <si>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</si>
  <si>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</si>
  <si>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</si>
  <si>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</si>
  <si>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</si>
  <si>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</si>
  <si>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</si>
  <si>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</si>
  <si>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</si>
  <si>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</si>
  <si>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</si>
  <si>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</si>
  <si>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</si>
  <si>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</si>
  <si>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</si>
  <si>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</si>
  <si>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</si>
  <si>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</si>
  <si>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</si>
  <si>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</si>
  <si>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</si>
  <si>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</si>
  <si>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</si>
  <si>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</si>
  <si>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</si>
  <si>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</si>
  <si>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</si>
  <si>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</si>
  <si>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</si>
  <si>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</si>
  <si>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</si>
  <si>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</si>
  <si>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</si>
  <si>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</si>
  <si>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</si>
  <si>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</si>
  <si>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</si>
  <si>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</si>
  <si>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</si>
  <si>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</si>
  <si>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</si>
  <si>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</si>
  <si>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</si>
  <si>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</si>
  <si>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</si>
  <si>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</si>
  <si>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</si>
  <si>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</si>
  <si>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</si>
  <si>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</si>
  <si>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</si>
  <si>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</si>
  <si>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</si>
  <si>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</si>
  <si>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</si>
  <si>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</si>
  <si>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</si>
  <si>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</si>
  <si>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</si>
  <si>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</si>
  <si>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</si>
  <si>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</si>
  <si>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</si>
  <si>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</si>
  <si>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</si>
  <si>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</si>
  <si>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</si>
  <si>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</si>
  <si>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</si>
  <si>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</si>
  <si>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</si>
  <si>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</si>
  <si>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</si>
  <si>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</si>
  <si>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</si>
  <si>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</si>
  <si>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</si>
  <si>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</si>
  <si>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</si>
  <si>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</si>
  <si>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</si>
  <si>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</si>
  <si>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</si>
  <si>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</si>
  <si>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</si>
  <si>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</si>
  <si>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</si>
  <si>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</si>
  <si>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</si>
  <si>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</si>
  <si>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</si>
  <si>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</si>
  <si>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</si>
  <si>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</si>
  <si>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</si>
  <si>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</si>
  <si>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</si>
  <si>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</si>
  <si>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</si>
  <si>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</si>
  <si>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</si>
  <si>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</si>
  <si>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</si>
  <si>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</si>
  <si>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</si>
  <si>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</si>
  <si>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</si>
  <si>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</si>
  <si>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</si>
  <si>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</si>
  <si>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</si>
  <si>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</si>
  <si>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</si>
  <si>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</si>
  <si>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</si>
  <si>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</si>
  <si>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</si>
  <si>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</si>
  <si>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</si>
  <si>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</si>
  <si>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</si>
  <si>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</si>
  <si>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</si>
  <si>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</si>
  <si>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</si>
  <si>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</si>
  <si>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</si>
  <si>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</si>
  <si>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</si>
  <si>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</si>
  <si>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</si>
  <si>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</si>
  <si>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</si>
  <si>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</si>
  <si>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</si>
  <si>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</si>
  <si>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</si>
  <si>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</si>
  <si>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</si>
  <si>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</si>
  <si>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</si>
  <si>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</si>
  <si>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</si>
  <si>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</si>
  <si>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</si>
  <si>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</si>
  <si>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</si>
  <si>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</si>
  <si>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</si>
  <si>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</si>
  <si>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</si>
  <si>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</si>
  <si>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</si>
  <si>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</si>
  <si>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</si>
  <si>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</si>
  <si>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</si>
  <si>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</si>
  <si>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</si>
  <si>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</si>
  <si>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</si>
  <si>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</si>
  <si>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</si>
  <si>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</si>
  <si>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</si>
  <si>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</si>
  <si>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</si>
  <si>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</si>
  <si>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</si>
  <si>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</si>
  <si>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</si>
  <si>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</si>
  <si>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</si>
  <si>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</si>
  <si>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</si>
  <si>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</si>
  <si>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</si>
  <si>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</si>
  <si>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</si>
  <si>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</si>
  <si>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</si>
  <si>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</si>
  <si>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</si>
  <si>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</si>
  <si>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</si>
  <si>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</si>
  <si>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</si>
  <si>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</si>
  <si>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</si>
  <si>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</si>
  <si>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</si>
  <si>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</si>
  <si>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</si>
  <si>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</si>
  <si>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</si>
  <si>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</si>
  <si>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</si>
  <si>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</si>
  <si>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</si>
  <si>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</si>
  <si>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</si>
  <si>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</si>
  <si>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</si>
  <si>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</si>
  <si>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</si>
  <si>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</si>
  <si>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</si>
  <si>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</si>
  <si>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</si>
  <si>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</si>
  <si>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</si>
  <si>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</si>
  <si>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</si>
  <si>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</si>
  <si>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</si>
  <si>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</si>
  <si>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</si>
  <si>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</si>
  <si>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</si>
  <si>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</si>
  <si>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</si>
  <si>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</si>
  <si>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</si>
  <si>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</si>
  <si>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</si>
  <si>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</si>
  <si>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</si>
  <si>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</si>
  <si>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</si>
  <si>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</si>
  <si>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</si>
  <si>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</si>
  <si>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</si>
  <si>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</si>
  <si>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</si>
  <si>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</si>
  <si>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</si>
  <si>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</si>
  <si>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</si>
  <si>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</si>
  <si>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</si>
  <si>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</si>
  <si>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</si>
  <si>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</si>
  <si>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</si>
  <si>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</si>
  <si>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</si>
  <si>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</si>
  <si>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</si>
  <si>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</si>
  <si>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</si>
  <si>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</si>
  <si>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</si>
  <si>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</si>
  <si>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</si>
  <si>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</si>
  <si>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</si>
  <si>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</si>
  <si>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</si>
  <si>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</si>
  <si>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</si>
  <si>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</si>
  <si>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</si>
  <si>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</si>
  <si>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</si>
  <si>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</si>
  <si>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</si>
  <si>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</si>
  <si>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</si>
  <si>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</si>
  <si>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</si>
  <si>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</si>
  <si>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</si>
  <si>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</si>
  <si>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</si>
  <si>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</si>
  <si>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</si>
  <si>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</si>
  <si>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</si>
  <si>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</si>
  <si>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</si>
  <si>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</si>
  <si>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</si>
  <si>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</si>
  <si>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</si>
  <si>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</si>
  <si>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</si>
  <si>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</si>
  <si>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</si>
  <si>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</si>
  <si>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</si>
  <si>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</si>
  <si>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</si>
  <si>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</si>
  <si>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</si>
  <si>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</si>
  <si>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</si>
  <si>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</si>
  <si>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</si>
  <si>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</si>
  <si>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</si>
  <si>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</si>
  <si>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</si>
  <si>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</si>
  <si>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</si>
  <si>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</si>
  <si>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</si>
  <si>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</si>
  <si>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</si>
  <si>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</si>
  <si>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</si>
  <si>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</si>
  <si>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</si>
  <si>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</si>
  <si>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</si>
  <si>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</si>
  <si>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</si>
  <si>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</si>
  <si>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</si>
  <si>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</si>
  <si>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</si>
  <si>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</si>
  <si>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</si>
  <si>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</si>
  <si>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</si>
  <si>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</si>
  <si>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</si>
  <si>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</si>
  <si>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</si>
  <si>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</si>
  <si>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</si>
  <si>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</si>
  <si>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</si>
  <si>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</si>
  <si>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</si>
  <si>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</si>
  <si>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</si>
  <si>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</si>
  <si>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</si>
  <si>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</si>
  <si>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</si>
  <si>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</si>
  <si>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</si>
  <si>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</si>
  <si>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</si>
  <si>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</si>
  <si>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</si>
  <si>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</si>
  <si>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</si>
  <si>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</si>
  <si>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</si>
  <si>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</si>
  <si>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</si>
  <si>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</si>
  <si>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</si>
  <si>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</si>
  <si>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</si>
  <si>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</si>
  <si>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</si>
  <si>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</si>
  <si>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</si>
  <si>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</si>
  <si>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</si>
  <si>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</si>
  <si>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</si>
  <si>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</si>
  <si>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</si>
  <si>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</si>
  <si>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</si>
  <si>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</si>
  <si>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</si>
  <si>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</si>
  <si>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</si>
  <si>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</si>
  <si>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</si>
  <si>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</si>
  <si>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</si>
  <si>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</si>
  <si>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</si>
  <si>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</si>
  <si>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</si>
  <si>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</si>
  <si>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</si>
  <si>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</si>
  <si>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</si>
  <si>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</si>
  <si>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</si>
  <si>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</si>
  <si>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</si>
  <si>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</si>
  <si>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</si>
  <si>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</si>
  <si>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</si>
  <si>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</si>
  <si>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</si>
  <si>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</si>
  <si>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</si>
  <si>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</si>
  <si>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</si>
  <si>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</si>
  <si>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</si>
  <si>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</si>
  <si>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</si>
  <si>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</si>
  <si>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</si>
  <si>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</si>
  <si>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</si>
  <si>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</si>
  <si>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</si>
  <si>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</si>
  <si>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</si>
  <si>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</si>
  <si>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</si>
  <si>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</si>
  <si>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</si>
  <si>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</si>
  <si>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</si>
  <si>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</si>
  <si>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</si>
  <si>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</si>
  <si>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</si>
  <si>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</si>
  <si>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</si>
  <si>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</si>
  <si>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</si>
  <si>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</si>
  <si>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</si>
  <si>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</si>
  <si>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</si>
  <si>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</si>
  <si>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</si>
  <si>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</si>
  <si>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</si>
  <si>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</si>
  <si>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</si>
  <si>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</si>
  <si>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</si>
  <si>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</si>
  <si>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</si>
  <si>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</si>
  <si>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</si>
  <si>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</si>
  <si>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</si>
  <si>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</si>
  <si>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</si>
  <si>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</si>
  <si>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</si>
  <si>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</si>
  <si>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</si>
  <si>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</si>
  <si>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</si>
  <si>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</si>
  <si>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</si>
  <si>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</si>
  <si>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</si>
  <si>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</si>
  <si>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</si>
  <si>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</si>
  <si>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</si>
  <si>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</si>
  <si>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</si>
  <si>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</si>
  <si>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</si>
  <si>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</si>
  <si>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</si>
  <si>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</si>
  <si>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</si>
  <si>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</si>
  <si>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</si>
  <si>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</si>
  <si>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</si>
  <si>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</si>
  <si>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</si>
  <si>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</si>
  <si>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</si>
  <si>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</si>
  <si>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</si>
  <si>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</si>
  <si>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</si>
  <si>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</si>
  <si>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</si>
  <si>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</si>
  <si>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</si>
  <si>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</si>
  <si>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</si>
  <si>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</si>
  <si>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</si>
  <si>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</si>
  <si>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</si>
  <si>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</si>
  <si>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</si>
  <si>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</si>
  <si>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</si>
  <si>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</si>
  <si>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</si>
  <si>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</si>
  <si>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</si>
  <si>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</si>
  <si>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</si>
  <si>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</si>
  <si>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</si>
  <si>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</si>
  <si>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</si>
  <si>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</si>
  <si>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</si>
  <si>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</si>
  <si>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</si>
  <si>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</si>
  <si>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</si>
  <si>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</si>
  <si>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</si>
  <si>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</si>
  <si>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</si>
  <si>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</si>
  <si>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</si>
  <si>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</si>
  <si>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</si>
  <si>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</si>
  <si>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</si>
  <si>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</si>
  <si>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</si>
  <si>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</si>
  <si>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</si>
  <si>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</si>
  <si>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</si>
  <si>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</si>
  <si>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</si>
  <si>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</si>
  <si>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</si>
  <si>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</si>
  <si>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</si>
  <si>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</si>
  <si>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</si>
  <si>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</si>
  <si>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</si>
  <si>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</si>
  <si>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</si>
  <si>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</si>
  <si>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</si>
  <si>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</si>
  <si>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</si>
  <si>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</si>
  <si>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</si>
  <si>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</si>
  <si>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</si>
  <si>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</si>
  <si>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</si>
  <si>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</si>
  <si>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</si>
  <si>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</si>
  <si>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</si>
  <si>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</si>
  <si>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</si>
  <si>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</si>
  <si>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</si>
  <si>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</si>
  <si>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</si>
  <si>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</si>
  <si>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</si>
  <si>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</si>
  <si>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</si>
  <si>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</si>
  <si>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</si>
  <si>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</si>
  <si>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</si>
  <si>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</si>
  <si>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</si>
  <si>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</si>
  <si>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</si>
  <si>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</si>
  <si>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</si>
  <si>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</si>
  <si>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</si>
  <si>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</si>
  <si>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</si>
  <si>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</si>
  <si>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</si>
  <si>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</si>
  <si>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</si>
  <si>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</si>
  <si>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</si>
  <si>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</si>
  <si>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</si>
  <si>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</si>
  <si>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</si>
  <si>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</si>
  <si>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</si>
  <si>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</si>
  <si>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</si>
  <si>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</si>
  <si>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</si>
  <si>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</si>
  <si>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</si>
  <si>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</si>
  <si>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</si>
  <si>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</si>
  <si>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</si>
  <si>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</si>
  <si>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</si>
  <si>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</si>
  <si>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</si>
  <si>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</si>
  <si>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</si>
  <si>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</si>
  <si>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</si>
  <si>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</si>
  <si>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</si>
  <si>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</si>
  <si>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</si>
  <si>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</si>
  <si>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</si>
  <si>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</si>
  <si>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</si>
  <si>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</si>
  <si>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</si>
  <si>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</si>
  <si>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</si>
  <si>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</si>
  <si>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</si>
  <si>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</si>
  <si>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</si>
  <si>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</si>
  <si>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</si>
  <si>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</si>
  <si>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</si>
  <si>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</si>
  <si>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</si>
  <si>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</si>
  <si>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</si>
  <si>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</si>
  <si>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</si>
  <si>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</si>
  <si>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</si>
  <si>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</si>
  <si>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</si>
  <si>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</si>
  <si>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</si>
  <si>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</si>
  <si>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</si>
  <si>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</si>
  <si>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</si>
  <si>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</si>
  <si>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</si>
  <si>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</si>
  <si>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</si>
  <si>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</si>
  <si>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</si>
  <si>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</si>
  <si>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</si>
  <si>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</si>
  <si>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</si>
  <si>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</si>
  <si>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</si>
  <si>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</si>
  <si>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</si>
  <si>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</si>
  <si>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</si>
  <si>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</si>
  <si>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</si>
  <si>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</si>
  <si>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</si>
  <si>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</si>
  <si>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</si>
  <si>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</si>
  <si>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</si>
  <si>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</si>
  <si>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</si>
  <si>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</si>
  <si>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</si>
  <si>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</si>
  <si>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</si>
  <si>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</si>
  <si>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</si>
  <si>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</si>
  <si>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</si>
  <si>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</si>
  <si>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</si>
  <si>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</si>
  <si>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</si>
  <si>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</si>
  <si>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</si>
  <si>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</si>
  <si>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</si>
  <si>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</si>
  <si>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</si>
  <si>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</si>
  <si>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</si>
  <si>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</si>
  <si>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</si>
  <si>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</si>
  <si>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</si>
  <si>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</si>
  <si>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</si>
  <si>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</si>
  <si>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</si>
  <si>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</si>
  <si>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</si>
  <si>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</si>
  <si>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</si>
  <si>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</si>
  <si>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</si>
  <si>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</si>
  <si>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</si>
  <si>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</si>
  <si>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</si>
  <si>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</si>
  <si>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</si>
  <si>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</si>
  <si>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</si>
  <si>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</si>
  <si>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</si>
  <si>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</si>
  <si>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</si>
  <si>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</si>
  <si>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</si>
  <si>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</si>
  <si>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</si>
  <si>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</si>
  <si>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</si>
  <si>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</si>
  <si>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</si>
  <si>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</si>
  <si>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</si>
  <si>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</si>
  <si>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</si>
  <si>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</si>
  <si>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</si>
  <si>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</si>
  <si>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</si>
  <si>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</si>
  <si>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</si>
  <si>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</si>
  <si>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</si>
  <si>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</si>
  <si>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</si>
  <si>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</si>
  <si>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</si>
  <si>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</si>
  <si>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</si>
  <si>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</si>
  <si>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</si>
  <si>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</si>
  <si>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</si>
  <si>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</si>
  <si>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</si>
  <si>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</si>
  <si>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</si>
  <si>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</si>
  <si>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</si>
  <si>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</si>
  <si>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</si>
  <si>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</si>
  <si>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</si>
  <si>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</si>
  <si>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</si>
  <si>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</si>
  <si>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</si>
  <si>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</si>
  <si>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</si>
  <si>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</si>
  <si>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</si>
  <si>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</si>
  <si>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</si>
  <si>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</si>
  <si>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</si>
  <si>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</si>
  <si>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</si>
  <si>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</si>
  <si>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</si>
  <si>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</si>
  <si>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</si>
  <si>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</si>
  <si>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</si>
  <si>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</si>
  <si>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</si>
  <si>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</si>
  <si>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</si>
  <si>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</si>
  <si>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</si>
  <si>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</si>
  <si>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</si>
  <si>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</si>
  <si>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</si>
  <si>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</si>
  <si>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</si>
  <si>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</si>
  <si>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</si>
  <si>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</si>
  <si>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</si>
  <si>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</si>
  <si>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</si>
  <si>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</si>
  <si>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</si>
  <si>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</si>
  <si>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</si>
  <si>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</si>
  <si>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</si>
  <si>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</si>
  <si>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</si>
  <si>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</si>
  <si>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</si>
  <si>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</si>
  <si>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</si>
  <si>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</si>
  <si>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</si>
  <si>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</si>
  <si>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</si>
  <si>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</si>
  <si>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</si>
  <si>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</si>
  <si>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</si>
  <si>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</si>
  <si>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</si>
  <si>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</si>
  <si>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</si>
  <si>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</si>
  <si>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</si>
  <si>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</si>
  <si>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</si>
  <si>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</si>
  <si>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</si>
  <si>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</si>
  <si>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</si>
  <si>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</si>
  <si>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</si>
  <si>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</si>
  <si>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</si>
  <si>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</si>
  <si>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</si>
  <si>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</si>
  <si>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</si>
  <si>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</si>
  <si>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</si>
  <si>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</si>
  <si>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</si>
  <si>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</si>
  <si>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</si>
  <si>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</si>
  <si>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</si>
  <si>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</si>
  <si>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</si>
  <si>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</si>
  <si>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</si>
  <si>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</si>
  <si>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</si>
  <si>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</si>
  <si>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</si>
  <si>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</si>
  <si>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</si>
  <si>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</si>
  <si>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</si>
  <si>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</si>
  <si>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</si>
  <si>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</si>
  <si>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</si>
  <si>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</si>
  <si>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</si>
  <si>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</si>
  <si>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</si>
  <si>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</si>
  <si>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</si>
  <si>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</si>
  <si>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</si>
  <si>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</si>
  <si>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</si>
  <si>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</si>
  <si>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</si>
  <si>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</si>
  <si>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</si>
  <si>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</si>
  <si>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</si>
  <si>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</si>
  <si>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</si>
  <si>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</si>
  <si>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</si>
  <si>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</si>
  <si>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</si>
  <si>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</si>
  <si>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</si>
  <si>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</si>
  <si>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</si>
  <si>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</si>
  <si>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</si>
  <si>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</si>
  <si>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</si>
  <si>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</si>
  <si>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</si>
  <si>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</si>
  <si>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</si>
  <si>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</si>
  <si>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</si>
  <si>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</si>
  <si>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</si>
  <si>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</si>
  <si>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</si>
  <si>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</si>
  <si>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</si>
  <si>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</si>
  <si>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</si>
  <si>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</si>
  <si>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</si>
  <si>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</si>
  <si>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</si>
  <si>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</si>
  <si>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</si>
  <si>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</si>
  <si>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</si>
  <si>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</si>
  <si>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</si>
  <si>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</si>
  <si>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</si>
  <si>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</si>
  <si>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</si>
  <si>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</si>
  <si>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</si>
  <si>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</si>
  <si>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</si>
  <si>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</si>
  <si>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</si>
  <si>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</si>
  <si>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</si>
  <si>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</si>
  <si>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</si>
  <si>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</si>
  <si>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</si>
  <si>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</si>
  <si>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</si>
  <si>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</si>
  <si>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</si>
  <si>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</si>
  <si>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</si>
  <si>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</si>
  <si>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</si>
  <si>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</si>
  <si>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</si>
  <si>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</si>
  <si>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</si>
  <si>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</si>
  <si>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</si>
  <si>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</si>
  <si>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</si>
  <si>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</si>
  <si>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</si>
  <si>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</si>
  <si>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</si>
  <si>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</si>
  <si>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</si>
  <si>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</si>
  <si>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</si>
  <si>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</si>
  <si>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</si>
  <si>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</si>
  <si>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</si>
  <si>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</si>
  <si>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</si>
  <si>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</si>
  <si>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</si>
  <si>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</si>
  <si>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</si>
  <si>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</si>
  <si>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</si>
  <si>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</si>
  <si>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</si>
  <si>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</si>
  <si>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</si>
  <si>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</si>
  <si>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</si>
  <si>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</si>
  <si>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</si>
  <si>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</si>
  <si>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</si>
  <si>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</si>
  <si>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</si>
  <si>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</si>
  <si>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</si>
  <si>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</si>
  <si>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</si>
  <si>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</si>
  <si>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</si>
  <si>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</si>
  <si>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</si>
  <si>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</si>
  <si>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</si>
  <si>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</si>
  <si>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</si>
  <si>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</si>
  <si>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</si>
  <si>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</si>
  <si>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</si>
  <si>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</si>
  <si>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</si>
  <si>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</si>
  <si>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</si>
  <si>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</si>
  <si>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</si>
  <si>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</si>
  <si>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</si>
  <si>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</si>
  <si>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</si>
  <si>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</si>
  <si>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</si>
  <si>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</si>
  <si>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</si>
  <si>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</si>
  <si>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</si>
  <si>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</si>
  <si>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</si>
  <si>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</si>
  <si>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</si>
  <si>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</si>
  <si>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</si>
  <si>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</si>
  <si>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</si>
  <si>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</si>
  <si>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</si>
  <si>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</si>
  <si>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</si>
  <si>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</si>
  <si>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</si>
  <si>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</si>
  <si>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</si>
  <si>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</si>
  <si>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</si>
  <si>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</si>
  <si>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</si>
  <si>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</si>
  <si>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</si>
  <si>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</si>
  <si>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</si>
  <si>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</si>
  <si>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</si>
  <si>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</si>
  <si>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</si>
  <si>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</si>
  <si>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</si>
  <si>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</si>
  <si>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</si>
  <si>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</si>
  <si>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</si>
  <si>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</si>
  <si>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</si>
  <si>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</si>
  <si>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</si>
  <si>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</si>
  <si>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</si>
  <si>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</si>
  <si>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</si>
  <si>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</si>
  <si>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</si>
  <si>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</si>
  <si>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</si>
  <si>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</si>
  <si>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</si>
  <si>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</si>
  <si>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</si>
  <si>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</si>
  <si>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</si>
  <si>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</si>
  <si>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</si>
  <si>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</si>
  <si>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</si>
  <si>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</si>
  <si>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</si>
  <si>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</si>
  <si>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</si>
  <si>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</si>
  <si>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</si>
  <si>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</si>
  <si>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</si>
  <si>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</si>
  <si>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</si>
  <si>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</si>
  <si>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</si>
  <si>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</si>
  <si>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</si>
  <si>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</si>
  <si>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</si>
  <si>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</si>
  <si>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</si>
  <si>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</si>
  <si>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</si>
  <si>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</si>
  <si>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</si>
  <si>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</si>
  <si>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</si>
  <si>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</si>
  <si>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</si>
  <si>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</si>
  <si>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</si>
  <si>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</si>
  <si>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</si>
  <si>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</si>
  <si>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</si>
  <si>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</si>
  <si>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</si>
  <si>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</si>
  <si>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</si>
  <si>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</si>
  <si>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</si>
  <si>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</si>
  <si>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</si>
  <si>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</si>
  <si>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</si>
  <si>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</si>
  <si>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</si>
  <si>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</si>
  <si>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</si>
  <si>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</si>
  <si>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</si>
  <si>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</si>
  <si>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</si>
  <si>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</si>
  <si>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</si>
  <si>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</si>
  <si>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</si>
  <si>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</si>
  <si>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</si>
  <si>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</si>
  <si>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</si>
  <si>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</si>
  <si>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</si>
  <si>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</si>
  <si>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</si>
  <si>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</si>
  <si>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</si>
  <si>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</si>
  <si>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</si>
  <si>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</si>
  <si>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</si>
  <si>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</si>
  <si>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</si>
  <si>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</si>
  <si>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</si>
  <si>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</si>
  <si>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</si>
  <si>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</si>
  <si>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</si>
  <si>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</si>
  <si>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</si>
  <si>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</si>
  <si>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</si>
  <si>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</si>
  <si>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</si>
  <si>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</si>
  <si>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</si>
  <si>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</si>
  <si>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</si>
  <si>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</si>
  <si>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</si>
  <si>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</si>
  <si>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</si>
  <si>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</si>
  <si>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</si>
  <si>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</si>
  <si>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</si>
  <si>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</si>
  <si>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</si>
  <si>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</si>
  <si>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</si>
  <si>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</si>
  <si>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</si>
  <si>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</si>
  <si>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</si>
  <si>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</si>
  <si>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</si>
  <si>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</si>
  <si>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</si>
  <si>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</si>
  <si>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</si>
  <si>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</si>
  <si>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</si>
  <si>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</si>
  <si>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</si>
  <si>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</si>
  <si>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</si>
  <si>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</si>
  <si>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</si>
  <si>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</si>
  <si>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</si>
  <si>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</si>
  <si>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</si>
  <si>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</si>
  <si>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</si>
  <si>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</si>
  <si>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</si>
  <si>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</si>
  <si>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</si>
  <si>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</si>
  <si>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</si>
  <si>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</si>
  <si>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</si>
  <si>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</si>
  <si>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</si>
  <si>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</si>
  <si>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</si>
  <si>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</si>
  <si>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</si>
  <si>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</si>
  <si>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</si>
  <si>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</si>
  <si>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</si>
  <si>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</si>
  <si>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</si>
  <si>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</si>
  <si>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</si>
  <si>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</si>
  <si>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</si>
  <si>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</si>
  <si>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</si>
  <si>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</si>
  <si>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</si>
  <si>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</si>
  <si>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</si>
  <si>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</si>
  <si>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</si>
  <si>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</si>
  <si>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</si>
  <si>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</si>
  <si>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</si>
  <si>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</si>
  <si>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</si>
  <si>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</si>
  <si>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</si>
  <si>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</si>
  <si>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</si>
  <si>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</si>
  <si>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</si>
  <si>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</si>
  <si>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</si>
  <si>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</si>
  <si>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</si>
  <si>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</si>
  <si>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</si>
  <si>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</si>
  <si>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</si>
  <si>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</si>
  <si>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</si>
  <si>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</si>
  <si>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</si>
  <si>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</si>
  <si>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</si>
  <si>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</si>
  <si>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</si>
  <si>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</si>
  <si>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</si>
  <si>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</si>
  <si>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</si>
  <si>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</si>
  <si>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</si>
  <si>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</si>
  <si>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</si>
  <si>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</si>
  <si>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</si>
  <si>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</si>
  <si>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</si>
  <si>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</si>
  <si>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</si>
  <si>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</si>
  <si>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</si>
  <si>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</si>
  <si>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</si>
  <si>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</si>
  <si>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</si>
  <si>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</si>
  <si>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</si>
  <si>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</si>
  <si>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</si>
  <si>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</si>
  <si>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</si>
  <si>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</si>
  <si>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</si>
  <si>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</si>
  <si>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</si>
  <si>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</si>
  <si>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</si>
  <si>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</si>
  <si>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</si>
  <si>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</si>
  <si>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</si>
  <si>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</si>
  <si>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</si>
  <si>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</si>
  <si>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</si>
  <si>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</si>
  <si>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</si>
  <si>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</si>
  <si>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</si>
  <si>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</si>
  <si>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</si>
  <si>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</si>
  <si>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</si>
  <si>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</si>
  <si>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</si>
  <si>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</si>
  <si>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</si>
  <si>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</si>
  <si>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</si>
  <si>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</si>
  <si>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</si>
  <si>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</si>
  <si>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</si>
  <si>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</si>
  <si>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</si>
  <si>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</si>
  <si>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</si>
  <si>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</si>
  <si>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</si>
  <si>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</si>
  <si>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</si>
  <si>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</si>
  <si>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</si>
  <si>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</si>
  <si>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</si>
  <si>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</si>
  <si>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</si>
  <si>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</si>
  <si>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</si>
  <si>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</si>
  <si>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</si>
  <si>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</si>
  <si>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</si>
  <si>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</si>
  <si>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</si>
  <si>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</si>
  <si>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</si>
  <si>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</si>
  <si>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</si>
  <si>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</si>
  <si>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</si>
  <si>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</si>
  <si>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</si>
  <si>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</si>
  <si>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</si>
  <si>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</si>
  <si>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</si>
  <si>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</si>
  <si>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</si>
  <si>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</si>
  <si>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</si>
  <si>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</si>
  <si>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</si>
  <si>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</si>
  <si>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</si>
  <si>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</si>
  <si>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</si>
  <si>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</si>
  <si>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</si>
  <si>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</si>
  <si>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</si>
  <si>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</si>
  <si>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</si>
  <si>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</si>
  <si>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</si>
  <si>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</si>
  <si>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</si>
  <si>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</si>
  <si>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</si>
  <si>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</si>
  <si>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</si>
  <si>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</si>
  <si>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</si>
  <si>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</si>
  <si>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</si>
  <si>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</si>
  <si>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</si>
  <si>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</si>
  <si>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</si>
  <si>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</si>
  <si>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</si>
  <si>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</si>
  <si>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</si>
  <si>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</si>
  <si>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</si>
  <si>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</si>
  <si>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</si>
  <si>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</si>
  <si>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</si>
  <si>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</si>
  <si>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</si>
  <si>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</si>
  <si>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</si>
  <si>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</si>
  <si>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</si>
  <si>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</si>
  <si>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</si>
  <si>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</si>
  <si>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</si>
  <si>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</si>
  <si>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</si>
  <si>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</si>
  <si>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</si>
  <si>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</si>
  <si>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</si>
  <si>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</si>
  <si>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</si>
  <si>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</si>
  <si>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</si>
  <si>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</si>
  <si>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</si>
  <si>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</si>
  <si>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</si>
  <si>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</si>
  <si>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</si>
  <si>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</si>
  <si>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</si>
  <si>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</si>
  <si>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</si>
  <si>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</si>
  <si>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</si>
  <si>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</si>
  <si>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</si>
  <si>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</si>
  <si>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</si>
  <si>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</si>
  <si>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</si>
  <si>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</si>
  <si>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</si>
  <si>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</si>
  <si>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</si>
  <si>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</si>
  <si>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</si>
  <si>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</si>
  <si>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</si>
  <si>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</si>
  <si>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</si>
  <si>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</si>
  <si>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</si>
  <si>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</si>
  <si>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</si>
  <si>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</si>
  <si>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</si>
  <si>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</si>
  <si>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</si>
  <si>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</si>
  <si>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</si>
  <si>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</si>
  <si>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</si>
  <si>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</si>
  <si>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</si>
  <si>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</si>
  <si>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</si>
  <si>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</si>
  <si>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</si>
  <si>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</si>
  <si>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</si>
  <si>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</si>
  <si>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</si>
  <si>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</si>
  <si>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</si>
  <si>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</si>
  <si>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</si>
  <si>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</si>
  <si>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</si>
  <si>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</si>
  <si>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</si>
  <si>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</si>
  <si>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</si>
  <si>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</si>
  <si>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</si>
  <si>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</si>
  <si>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</si>
  <si>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</si>
  <si>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</si>
  <si>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</si>
  <si>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</si>
  <si>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</si>
  <si>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</si>
  <si>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</si>
  <si>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</si>
  <si>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</si>
  <si>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</si>
  <si>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</si>
  <si>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</si>
  <si>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</si>
  <si>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</si>
  <si>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</si>
  <si>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</si>
  <si>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</si>
  <si>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</si>
  <si>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</si>
  <si>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</si>
  <si>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</si>
  <si>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</si>
  <si>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</si>
  <si>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</si>
  <si>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</si>
  <si>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</si>
  <si>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</si>
  <si>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</si>
  <si>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</si>
  <si>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</si>
  <si>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</si>
  <si>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</si>
  <si>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</si>
  <si>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</si>
  <si>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</si>
  <si>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</si>
  <si>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</si>
  <si>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</si>
  <si>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</si>
  <si>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</si>
  <si>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</si>
  <si>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</si>
  <si>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</si>
  <si>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</si>
  <si>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</si>
  <si>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</si>
  <si>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</si>
  <si>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</si>
  <si>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</si>
  <si>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</si>
  <si>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</si>
  <si>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</si>
  <si>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</si>
  <si>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</si>
  <si>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</si>
  <si>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</si>
  <si>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</si>
  <si>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</si>
  <si>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</si>
  <si>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</si>
  <si>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</si>
  <si>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</si>
  <si>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</si>
  <si>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</si>
  <si>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</si>
  <si>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</si>
  <si>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</si>
  <si>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</si>
  <si>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</si>
  <si>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</si>
  <si>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</si>
  <si>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</si>
  <si>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</si>
  <si>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</si>
  <si>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</si>
  <si>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</si>
  <si>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</si>
  <si>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</si>
  <si>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</si>
  <si>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</si>
  <si>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</si>
  <si>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</si>
  <si>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</si>
  <si>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</si>
  <si>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</si>
  <si>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</si>
  <si>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</si>
  <si>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</si>
  <si>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</si>
  <si>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</si>
  <si>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</si>
  <si>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</si>
  <si>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</si>
  <si>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</si>
  <si>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</si>
  <si>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</si>
  <si>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</si>
  <si>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</si>
  <si>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</si>
  <si>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</si>
  <si>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</si>
  <si>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</si>
  <si>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</si>
  <si>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</si>
  <si>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</si>
  <si>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</si>
  <si>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</si>
  <si>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</si>
  <si>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</si>
  <si>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</si>
  <si>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</si>
  <si>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</si>
  <si>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</si>
  <si>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</si>
  <si>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</si>
  <si>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</si>
  <si>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</si>
  <si>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</si>
  <si>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</si>
  <si>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</si>
  <si>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</si>
  <si>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</si>
  <si>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</si>
  <si>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</si>
  <si>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</si>
  <si>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</si>
  <si>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</si>
  <si>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</si>
  <si>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</si>
  <si>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</si>
  <si>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</si>
  <si>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</si>
  <si>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</si>
  <si>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</si>
  <si>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</si>
  <si>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</si>
  <si>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</si>
  <si>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</si>
  <si>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</si>
  <si>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</si>
  <si>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</si>
  <si>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</si>
  <si>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</si>
  <si>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</si>
  <si>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</si>
  <si>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</si>
  <si>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</si>
  <si>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</si>
  <si>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</si>
  <si>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</si>
  <si>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</si>
  <si>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</si>
  <si>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</si>
  <si>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</si>
  <si>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</si>
  <si>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</si>
  <si>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</si>
  <si>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</si>
  <si>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</si>
  <si>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</si>
  <si>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</si>
  <si>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</si>
  <si>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</si>
  <si>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</si>
  <si>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</si>
  <si>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</si>
  <si>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</si>
  <si>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</si>
  <si>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</si>
  <si>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</si>
  <si>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</si>
  <si>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</si>
  <si>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</si>
  <si>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</si>
  <si>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</si>
  <si>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</si>
  <si>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</si>
  <si>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</si>
  <si>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</si>
  <si>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</si>
  <si>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</si>
  <si>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</si>
  <si>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</si>
  <si>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</si>
  <si>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</si>
  <si>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</si>
  <si>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</si>
  <si>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</si>
  <si>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</si>
  <si>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</si>
  <si>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</si>
  <si>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</si>
  <si>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</si>
  <si>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</si>
  <si>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</si>
  <si>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</si>
  <si>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</si>
  <si>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</si>
  <si>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</si>
  <si>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</si>
  <si>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</si>
  <si>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</si>
  <si>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</si>
  <si>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</si>
  <si>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</si>
  <si>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</si>
  <si>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</si>
  <si>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</si>
  <si>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</si>
  <si>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</si>
  <si>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</si>
  <si>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</si>
  <si>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</si>
  <si>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</si>
  <si>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</si>
  <si>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</si>
  <si>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</si>
  <si>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</si>
  <si>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</si>
  <si>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</si>
  <si>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</si>
  <si>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</si>
  <si>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</si>
  <si>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</si>
  <si>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</si>
  <si>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</si>
  <si>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</si>
  <si>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</si>
  <si>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</si>
  <si>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</si>
  <si>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</si>
  <si>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</si>
  <si>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</si>
  <si>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</si>
  <si>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</si>
  <si>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</si>
  <si>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</si>
  <si>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</si>
  <si>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</si>
  <si>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</si>
  <si>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</si>
  <si>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</si>
  <si>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</si>
  <si>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</si>
  <si>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</si>
  <si>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</si>
  <si>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</si>
  <si>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</si>
  <si>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</si>
  <si>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</si>
  <si>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</si>
  <si>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</si>
  <si>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</si>
  <si>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</si>
  <si>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</si>
  <si>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</si>
  <si>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</si>
  <si>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</si>
  <si>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</si>
  <si>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</si>
  <si>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</si>
  <si>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</si>
  <si>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</si>
  <si>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</si>
  <si>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</si>
  <si>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</si>
  <si>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</si>
  <si>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</si>
  <si>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</si>
  <si>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</si>
  <si>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</si>
  <si>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</si>
  <si>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</si>
  <si>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</si>
  <si>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</si>
  <si>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</si>
  <si>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</si>
  <si>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</si>
  <si>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</si>
  <si>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</si>
  <si>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</si>
  <si>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</si>
  <si>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</si>
  <si>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</si>
  <si>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</si>
  <si>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</si>
  <si>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</si>
  <si>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</si>
  <si>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</si>
  <si>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</si>
  <si>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</si>
  <si>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</si>
  <si>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</si>
  <si>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</si>
  <si>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</si>
  <si>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</si>
  <si>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</si>
  <si>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</si>
  <si>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</si>
  <si>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</si>
  <si>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</si>
  <si>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</si>
  <si>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</si>
  <si>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</si>
  <si>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</si>
  <si>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</si>
  <si>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</si>
  <si>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</si>
  <si>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</si>
  <si>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</si>
  <si>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</si>
  <si>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</si>
  <si>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</si>
  <si>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</si>
  <si>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</si>
  <si>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</si>
  <si>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</si>
  <si>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</si>
  <si>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</si>
  <si>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</si>
  <si>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</si>
  <si>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</si>
  <si>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</si>
  <si>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</si>
  <si>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</si>
  <si>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</si>
  <si>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</si>
  <si>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</si>
  <si>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</si>
  <si>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</si>
  <si>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</si>
  <si>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</si>
  <si>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</si>
  <si>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</si>
  <si>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</si>
  <si>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</si>
  <si>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</si>
  <si>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</si>
  <si>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</si>
  <si>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</si>
  <si>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</si>
  <si>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</si>
  <si>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</si>
  <si>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</si>
  <si>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</si>
  <si>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</si>
  <si>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</si>
  <si>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</si>
  <si>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</si>
  <si>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</si>
  <si>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</si>
  <si>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</si>
  <si>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</si>
  <si>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</si>
  <si>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</si>
  <si>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</si>
  <si>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</si>
  <si>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</si>
  <si>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</si>
  <si>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</si>
  <si>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</si>
  <si>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</si>
  <si>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</si>
  <si>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</si>
  <si>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</si>
  <si>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</si>
  <si>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</si>
  <si>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</si>
  <si>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</si>
  <si>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</si>
  <si>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</si>
  <si>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</si>
  <si>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</si>
  <si>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</si>
  <si>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</si>
  <si>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</si>
  <si>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</si>
  <si>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</si>
  <si>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</si>
  <si>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</si>
  <si>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</si>
  <si>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</si>
  <si>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</si>
  <si>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</si>
  <si>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</si>
  <si>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</si>
  <si>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</si>
  <si>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</si>
  <si>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</si>
  <si>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</si>
  <si>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</si>
  <si>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</si>
  <si>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</si>
  <si>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</si>
  <si>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</si>
  <si>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</si>
  <si>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</si>
  <si>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</si>
  <si>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</si>
  <si>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</si>
  <si>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</si>
  <si>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</si>
  <si>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</si>
  <si>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</si>
  <si>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</si>
  <si>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</si>
  <si>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</si>
  <si>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</si>
  <si>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</si>
  <si>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</si>
  <si>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</si>
  <si>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</si>
  <si>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</si>
  <si>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</si>
  <si>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</si>
  <si>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</si>
  <si>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</si>
  <si>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</si>
  <si>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</si>
  <si>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</si>
  <si>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</si>
  <si>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</si>
  <si>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</si>
  <si>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</si>
  <si>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</si>
  <si>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</si>
  <si>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</si>
  <si>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</si>
  <si>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</si>
  <si>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</si>
  <si>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</si>
  <si>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</si>
  <si>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</si>
  <si>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</si>
  <si>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</si>
  <si>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</si>
  <si>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</si>
  <si>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</si>
  <si>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</si>
  <si>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</si>
  <si>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</si>
  <si>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</si>
  <si>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</si>
  <si>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</si>
  <si>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</si>
  <si>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</si>
  <si>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</si>
  <si>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</si>
  <si>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</si>
  <si>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</si>
  <si>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</si>
  <si>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</si>
  <si>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</si>
  <si>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</si>
  <si>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</si>
  <si>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</si>
  <si>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</si>
  <si>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</si>
  <si>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</si>
  <si>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</si>
  <si>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</si>
  <si>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</si>
  <si>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</si>
  <si>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</si>
  <si>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</si>
  <si>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</si>
  <si>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</si>
  <si>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</si>
  <si>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</si>
  <si>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</si>
  <si>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</si>
  <si>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</si>
  <si>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</si>
  <si>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</si>
  <si>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</si>
  <si>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</si>
  <si>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</si>
  <si>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</si>
  <si>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</si>
  <si>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</si>
  <si>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</si>
  <si>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</si>
  <si>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</si>
  <si>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</si>
  <si>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</si>
  <si>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</si>
  <si>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</si>
  <si>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</si>
  <si>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</si>
  <si>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</si>
  <si>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</si>
  <si>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</si>
  <si>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</si>
  <si>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</si>
  <si>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</si>
  <si>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</si>
  <si>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</si>
  <si>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</si>
  <si>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</si>
  <si>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</si>
  <si>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</si>
  <si>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</si>
  <si>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</si>
  <si>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</si>
  <si>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</si>
  <si>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</si>
  <si>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</si>
  <si>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</si>
  <si>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</si>
  <si>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</si>
  <si>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</si>
  <si>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</si>
  <si>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</si>
  <si>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</si>
  <si>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</si>
  <si>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</si>
  <si>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</si>
  <si>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</si>
  <si>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</si>
  <si>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</si>
  <si>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</si>
  <si>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</si>
  <si>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</si>
  <si>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</si>
  <si>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</si>
  <si>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</si>
  <si>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</si>
  <si>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</si>
  <si>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</si>
  <si>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</si>
  <si>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</si>
  <si>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</si>
  <si>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</si>
  <si>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</si>
  <si>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</si>
  <si>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</si>
  <si>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</si>
  <si>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</si>
  <si>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</si>
  <si>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</si>
  <si>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</si>
  <si>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</si>
  <si>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</si>
  <si>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</si>
  <si>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</si>
  <si>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</si>
  <si>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</si>
  <si>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</si>
  <si>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</si>
  <si>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</si>
  <si>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</si>
  <si>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</si>
  <si>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</si>
  <si>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</si>
  <si>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</si>
  <si>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</si>
  <si>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</si>
  <si>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</si>
  <si>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</si>
  <si>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</si>
  <si>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</si>
  <si>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</si>
  <si>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</si>
  <si>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</si>
  <si>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</si>
  <si>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</si>
  <si>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</si>
  <si>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</si>
  <si>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</si>
  <si>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</si>
  <si>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</si>
  <si>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</si>
  <si>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</si>
  <si>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</si>
  <si>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</si>
  <si>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</si>
  <si>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</si>
  <si>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</si>
  <si>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</si>
  <si>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</si>
  <si>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</si>
  <si>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</si>
  <si>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</si>
  <si>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</si>
  <si>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</si>
  <si>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</si>
  <si>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</si>
  <si>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</si>
  <si>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</si>
  <si>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</si>
  <si>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</si>
  <si>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</si>
  <si>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</si>
  <si>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</si>
  <si>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</si>
  <si>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</si>
  <si>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</si>
  <si>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</si>
  <si>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</si>
  <si>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</si>
  <si>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</si>
  <si>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</si>
  <si>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</si>
  <si>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</si>
  <si>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</si>
  <si>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</si>
  <si>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</si>
  <si>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</si>
  <si>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</si>
  <si>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</si>
  <si>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</si>
  <si>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</si>
  <si>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</si>
  <si>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</si>
  <si>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</si>
  <si>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</si>
  <si>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</si>
  <si>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</si>
  <si>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</si>
  <si>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</si>
  <si>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</si>
  <si>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</si>
  <si>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</si>
  <si>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</si>
  <si>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</si>
  <si>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</si>
  <si>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</si>
  <si>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</si>
  <si>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</si>
  <si>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</si>
  <si>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</si>
  <si>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</si>
  <si>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</si>
  <si>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</si>
  <si>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</si>
  <si>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</si>
  <si>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</si>
  <si>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</si>
  <si>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</si>
  <si>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</si>
  <si>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</si>
  <si>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</si>
  <si>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</si>
  <si>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</si>
  <si>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</si>
  <si>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</si>
  <si>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</si>
  <si>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</si>
  <si>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</si>
  <si>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</si>
  <si>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</si>
  <si>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</si>
  <si>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</si>
  <si>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</si>
  <si>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</si>
  <si>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</si>
  <si>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</si>
  <si>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</si>
  <si>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</si>
  <si>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</si>
  <si>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</si>
  <si>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</si>
  <si>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</si>
  <si>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</si>
  <si>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</si>
  <si>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</si>
  <si>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</si>
  <si>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</si>
  <si>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</si>
  <si>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</si>
  <si>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</si>
  <si>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</si>
  <si>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</si>
  <si>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</si>
  <si>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</si>
  <si>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</si>
  <si>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</si>
  <si>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</si>
  <si>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</si>
  <si>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</si>
  <si>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</si>
  <si>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</si>
  <si>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</si>
  <si>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</si>
  <si>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</si>
  <si>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</si>
  <si>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</si>
  <si>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</si>
  <si>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</si>
  <si>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</si>
  <si>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</si>
  <si>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</si>
  <si>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</si>
  <si>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</si>
  <si>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</si>
  <si>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</si>
  <si>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</si>
  <si>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</si>
  <si>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</si>
  <si>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</si>
  <si>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</si>
  <si>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</si>
  <si>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</si>
  <si>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</si>
  <si>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</si>
  <si>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</si>
  <si>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</si>
  <si>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</si>
  <si>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</si>
  <si>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</si>
  <si>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</si>
  <si>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</si>
  <si>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</si>
  <si>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</si>
  <si>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</si>
  <si>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</si>
  <si>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</si>
  <si>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</si>
  <si>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</si>
  <si>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</si>
  <si>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</si>
  <si>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</si>
  <si>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</si>
  <si>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</si>
  <si>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</si>
  <si>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</si>
  <si>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</si>
  <si>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</si>
  <si>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</si>
  <si>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</si>
  <si>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</si>
  <si>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</si>
  <si>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</si>
  <si>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</si>
  <si>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</si>
  <si>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</si>
  <si>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</si>
  <si>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</si>
  <si>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</si>
  <si>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</si>
  <si>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</si>
  <si>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</si>
  <si>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</si>
  <si>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</si>
  <si>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</si>
  <si>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</si>
  <si>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</si>
  <si>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</si>
  <si>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</si>
  <si>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</si>
  <si>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</si>
  <si>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</si>
  <si>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</si>
  <si>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</si>
  <si>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</si>
  <si>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</si>
  <si>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</si>
  <si>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</si>
  <si>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</si>
  <si>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</si>
  <si>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</si>
  <si>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</si>
  <si>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</si>
  <si>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</si>
  <si>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</si>
  <si>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</si>
  <si>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</si>
  <si>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</si>
  <si>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</si>
  <si>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</si>
  <si>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</si>
  <si>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</si>
  <si>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</si>
  <si>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</si>
  <si>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</si>
  <si>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</si>
  <si>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</si>
  <si>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</si>
  <si>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</si>
  <si>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</si>
  <si>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</si>
  <si>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</si>
  <si>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</si>
  <si>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</si>
  <si>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</si>
  <si>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</si>
  <si>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</si>
  <si>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</si>
  <si>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</si>
  <si>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</si>
  <si>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</si>
  <si>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</si>
  <si>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</si>
  <si>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</si>
  <si>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</si>
  <si>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</si>
  <si>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</si>
  <si>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</si>
  <si>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</si>
  <si>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</si>
  <si>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</si>
  <si>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</si>
  <si>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</si>
  <si>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</si>
  <si>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</si>
  <si>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</si>
  <si>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</si>
  <si>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</si>
  <si>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</si>
  <si>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</si>
  <si>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</si>
  <si>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</si>
  <si>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</si>
  <si>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</si>
  <si>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</si>
  <si>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</si>
  <si>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</si>
  <si>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</si>
  <si>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</si>
  <si>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</si>
  <si>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</si>
  <si>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</si>
  <si>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</si>
  <si>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</si>
  <si>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</si>
  <si>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</si>
  <si>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</si>
  <si>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</si>
  <si>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</si>
  <si>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</si>
  <si>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</si>
  <si>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</si>
  <si>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</si>
  <si>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</si>
  <si>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</si>
  <si>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</si>
  <si>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</si>
  <si>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</si>
  <si>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</si>
  <si>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</si>
  <si>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</si>
  <si>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</si>
  <si>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</si>
  <si>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</si>
  <si>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</si>
  <si>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</si>
  <si>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</si>
  <si>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</si>
  <si>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</si>
  <si>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</si>
  <si>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</si>
  <si>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</si>
  <si>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</si>
  <si>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</si>
  <si>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</si>
  <si>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</si>
  <si>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</si>
  <si>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</si>
  <si>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</si>
  <si>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</si>
  <si>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</si>
  <si>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</si>
  <si>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</si>
  <si>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</si>
  <si>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</si>
  <si>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</si>
  <si>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</si>
  <si>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</si>
  <si>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</si>
  <si>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</si>
  <si>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</si>
  <si>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</si>
  <si>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</si>
  <si>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</si>
  <si>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</si>
  <si>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</si>
  <si>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</si>
  <si>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</si>
  <si>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</si>
  <si>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</si>
  <si>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</si>
  <si>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</si>
  <si>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</si>
  <si>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</si>
  <si>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</si>
  <si>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</si>
  <si>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</si>
  <si>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</si>
  <si>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</si>
  <si>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</si>
  <si>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</si>
  <si>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</si>
  <si>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</si>
  <si>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</si>
  <si>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</si>
  <si>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</si>
  <si>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</si>
  <si>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</si>
  <si>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</si>
  <si>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</si>
  <si>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</si>
  <si>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</si>
  <si>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</si>
  <si>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</si>
  <si>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</si>
  <si>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</si>
  <si>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</si>
  <si>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</si>
  <si>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</si>
  <si>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</si>
  <si>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</si>
  <si>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</si>
  <si>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</si>
  <si>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</si>
  <si>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</si>
  <si>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</si>
  <si>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</si>
  <si>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</si>
  <si>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</si>
  <si>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</si>
  <si>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</si>
  <si>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</si>
  <si>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</si>
  <si>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</si>
  <si>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</si>
  <si>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</si>
  <si>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</si>
  <si>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</si>
  <si>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</si>
  <si>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</si>
  <si>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</si>
  <si>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</si>
  <si>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</si>
  <si>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</si>
  <si>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</si>
  <si>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</si>
  <si>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</si>
  <si>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</si>
  <si>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</si>
  <si>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</si>
  <si>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</si>
  <si>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</si>
  <si>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</si>
  <si>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</si>
  <si>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</si>
  <si>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</si>
  <si>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</si>
  <si>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</si>
  <si>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</si>
  <si>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</si>
  <si>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</si>
  <si>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</si>
  <si>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</si>
  <si>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</si>
  <si>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</si>
  <si>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</si>
  <si>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</si>
  <si>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</si>
  <si>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</si>
  <si>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</si>
  <si>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</si>
  <si>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</si>
  <si>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</si>
  <si>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</si>
  <si>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</si>
  <si>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</si>
  <si>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</si>
  <si>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</si>
  <si>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</si>
  <si>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</si>
  <si>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</si>
  <si>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</si>
  <si>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</si>
  <si>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</si>
  <si>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</si>
  <si>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</si>
  <si>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</si>
  <si>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</si>
  <si>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</si>
  <si>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</si>
  <si>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</si>
  <si>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</si>
  <si>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</si>
  <si>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</si>
  <si>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</si>
  <si>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</si>
  <si>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</si>
  <si>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</si>
  <si>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</si>
  <si>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</si>
  <si>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</si>
  <si>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</si>
  <si>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</si>
  <si>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</si>
  <si>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</si>
  <si>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</si>
  <si>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</si>
  <si>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</si>
  <si>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</si>
  <si>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</si>
  <si>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</si>
  <si>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</si>
  <si>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</si>
  <si>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</si>
  <si>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</si>
  <si>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</si>
  <si>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</si>
  <si>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</si>
  <si>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</si>
  <si>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</si>
  <si>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</si>
  <si>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</si>
  <si>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</si>
  <si>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</si>
  <si>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</si>
  <si>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</si>
  <si>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</si>
  <si>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</si>
  <si>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</si>
  <si>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</si>
  <si>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</si>
  <si>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</si>
  <si>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</si>
  <si>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</si>
  <si>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</si>
  <si>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</si>
  <si>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</si>
  <si>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</si>
  <si>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</si>
  <si>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</si>
  <si>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</si>
  <si>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</si>
  <si>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</si>
  <si>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</si>
  <si>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</si>
  <si>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</si>
  <si>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</si>
  <si>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</si>
  <si>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</si>
  <si>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</si>
  <si>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</si>
  <si>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</si>
  <si>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</si>
  <si>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</si>
  <si>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</si>
  <si>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</si>
  <si>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</si>
  <si>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</si>
  <si>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</si>
  <si>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</si>
  <si>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</si>
  <si>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</si>
  <si>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</si>
  <si>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</si>
  <si>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</si>
  <si>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</si>
  <si>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</si>
  <si>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</si>
  <si>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</si>
  <si>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</si>
  <si>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</si>
  <si>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</si>
  <si>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</si>
  <si>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</si>
  <si>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</si>
  <si>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</si>
  <si>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</si>
  <si>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</si>
  <si>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</si>
  <si>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</si>
  <si>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</si>
  <si>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</si>
  <si>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</si>
  <si>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</si>
  <si>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</si>
  <si>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</si>
  <si>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</si>
  <si>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</si>
  <si>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</si>
  <si>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</si>
  <si>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</si>
  <si>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</si>
  <si>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</si>
  <si>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</si>
  <si>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</si>
  <si>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</si>
  <si>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</si>
  <si>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</si>
  <si>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</si>
  <si>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</si>
  <si>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</si>
  <si>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</si>
  <si>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</si>
  <si>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</si>
  <si>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</si>
  <si>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</si>
  <si>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</si>
  <si>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</si>
  <si>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</si>
  <si>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</si>
  <si>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</si>
  <si>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</si>
  <si>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</si>
  <si>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</si>
  <si>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</si>
  <si>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</si>
  <si>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</si>
  <si>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</si>
  <si>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</si>
  <si>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</si>
  <si>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</si>
  <si>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</si>
  <si>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</si>
  <si>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</si>
  <si>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</si>
  <si>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</si>
  <si>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</si>
  <si>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</si>
  <si>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</si>
  <si>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</si>
  <si>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</si>
  <si>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</si>
  <si>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</si>
  <si>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</si>
  <si>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</si>
  <si>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</si>
  <si>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</si>
  <si>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</si>
  <si>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</si>
  <si>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</si>
  <si>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</si>
  <si>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</si>
  <si>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</si>
  <si>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</si>
  <si>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</si>
  <si>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</si>
  <si>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</si>
  <si>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</si>
  <si>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</si>
  <si>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</si>
  <si>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</si>
  <si>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</si>
  <si>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</si>
  <si>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</si>
  <si>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</si>
  <si>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</si>
  <si>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</si>
  <si>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</si>
  <si>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</si>
  <si>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</si>
  <si>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</si>
  <si>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</si>
  <si>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</si>
  <si>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</si>
  <si>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</si>
  <si>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</si>
  <si>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</si>
  <si>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</si>
  <si>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</si>
  <si>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</si>
  <si>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</si>
  <si>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</si>
  <si>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</si>
  <si>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</si>
  <si>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</si>
  <si>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</si>
  <si>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</si>
  <si>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</si>
  <si>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</si>
  <si>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</si>
  <si>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</si>
  <si>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</si>
  <si>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</si>
  <si>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</si>
  <si>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</si>
  <si>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</si>
  <si>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</si>
  <si>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</si>
  <si>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</si>
  <si>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</si>
  <si>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</si>
  <si>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</si>
  <si>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</si>
  <si>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</si>
  <si>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</si>
  <si>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</si>
  <si>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</si>
  <si>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</si>
  <si>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</si>
  <si>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</si>
  <si>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</si>
  <si>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</si>
  <si>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</si>
  <si>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</si>
  <si>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</si>
  <si>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</si>
  <si>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</si>
  <si>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</si>
  <si>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</si>
  <si>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</si>
  <si>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</si>
  <si>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</si>
  <si>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</si>
  <si>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</si>
  <si>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</si>
  <si>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</si>
  <si>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</si>
  <si>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</si>
  <si>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</si>
  <si>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</si>
  <si>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</si>
  <si>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</si>
  <si>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</si>
  <si>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</si>
  <si>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</si>
  <si>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</si>
  <si>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</si>
  <si>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</si>
  <si>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</si>
  <si>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</si>
  <si>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</si>
  <si>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</si>
  <si>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</si>
  <si>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</si>
  <si>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</si>
  <si>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</si>
  <si>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</si>
  <si>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</si>
  <si>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</si>
  <si>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</si>
  <si>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</si>
  <si>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</si>
  <si>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</si>
  <si>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</si>
  <si>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</si>
  <si>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</si>
  <si>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</si>
  <si>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</si>
  <si>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</si>
  <si>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</si>
  <si>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</si>
  <si>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</si>
  <si>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</si>
  <si>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</si>
  <si>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</si>
  <si>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</si>
  <si>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</si>
  <si>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</si>
  <si>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</si>
  <si>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</si>
  <si>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</si>
  <si>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</si>
  <si>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</si>
  <si>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</si>
  <si>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</si>
  <si>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</si>
  <si>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</si>
  <si>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</si>
  <si>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</si>
  <si>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</si>
  <si>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</si>
  <si>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</si>
  <si>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</si>
  <si>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</si>
  <si>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</si>
  <si>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</si>
  <si>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</si>
  <si>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</si>
  <si>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</si>
  <si>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</si>
  <si>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</si>
  <si>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</si>
  <si>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</si>
  <si>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</si>
  <si>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</si>
  <si>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</si>
  <si>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</si>
  <si>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</si>
  <si>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</si>
  <si>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</si>
  <si>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</si>
  <si>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</si>
  <si>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</si>
  <si>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</si>
  <si>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</si>
  <si>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</si>
  <si>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</si>
  <si>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</si>
  <si>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</si>
  <si>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</si>
  <si>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</si>
  <si>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</si>
  <si>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</si>
  <si>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</si>
  <si>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</si>
  <si>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</si>
  <si>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</si>
  <si>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</si>
  <si>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</si>
  <si>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</si>
  <si>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</si>
  <si>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</si>
  <si>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</si>
  <si>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</si>
  <si>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</si>
  <si>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</si>
  <si>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</si>
  <si>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</si>
  <si>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</si>
  <si>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</si>
  <si>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</si>
  <si>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</si>
  <si>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</si>
  <si>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</si>
  <si>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</si>
  <si>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</si>
  <si>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</si>
  <si>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</si>
  <si>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</si>
  <si>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</si>
  <si>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</si>
  <si>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</si>
  <si>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</si>
  <si>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</si>
  <si>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</si>
  <si>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</si>
  <si>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</si>
  <si>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</si>
  <si>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</si>
  <si>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</si>
  <si>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</si>
  <si>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</si>
  <si>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</si>
  <si>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</si>
  <si>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</si>
  <si>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</si>
  <si>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</si>
  <si>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</si>
  <si>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</si>
  <si>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</si>
  <si>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</si>
  <si>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</si>
  <si>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</si>
  <si>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</si>
  <si>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</si>
  <si>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</si>
  <si>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</si>
  <si>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</si>
  <si>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</si>
  <si>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</si>
  <si>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</si>
  <si>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</si>
  <si>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</si>
  <si>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</si>
  <si>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</si>
  <si>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</si>
  <si>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</si>
  <si>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</si>
  <si>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</si>
  <si>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</si>
  <si>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</si>
  <si>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</si>
  <si>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</si>
  <si>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</si>
  <si>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</si>
  <si>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</si>
  <si>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</si>
  <si>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</si>
  <si>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</si>
  <si>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</si>
  <si>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</si>
  <si>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</si>
  <si>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</si>
  <si>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</si>
  <si>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</si>
  <si>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</si>
  <si>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</si>
  <si>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</si>
  <si>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</si>
  <si>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</si>
  <si>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</si>
  <si>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</si>
  <si>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</si>
  <si>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</si>
  <si>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</si>
  <si>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</si>
  <si>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</si>
  <si>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</si>
  <si>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</si>
  <si>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</si>
  <si>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</si>
  <si>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</si>
  <si>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</si>
  <si>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</si>
  <si>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</si>
  <si>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</si>
  <si>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</si>
  <si>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</si>
  <si>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</si>
  <si>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</si>
  <si>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</si>
  <si>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</si>
  <si>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</si>
  <si>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</si>
  <si>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</si>
  <si>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</si>
  <si>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</si>
  <si>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</si>
  <si>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</si>
  <si>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</si>
  <si>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</si>
  <si>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</si>
  <si>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</si>
  <si>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</si>
  <si>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</si>
  <si>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</si>
  <si>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</si>
  <si>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</si>
  <si>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</si>
  <si>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</si>
  <si>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</si>
  <si>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</si>
  <si>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</si>
  <si>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</si>
  <si>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</si>
  <si>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</si>
  <si>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</si>
  <si>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</si>
  <si>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</si>
  <si>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</si>
  <si>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</si>
  <si>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</si>
  <si>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</si>
  <si>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</si>
  <si>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</si>
  <si>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</si>
  <si>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</si>
  <si>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</si>
  <si>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</si>
  <si>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</si>
  <si>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</si>
  <si>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</si>
  <si>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</si>
  <si>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</si>
  <si>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</si>
  <si>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</si>
  <si>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</si>
  <si>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</si>
  <si>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</si>
  <si>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</si>
  <si>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</si>
  <si>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</si>
  <si>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</si>
  <si>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</si>
  <si>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</si>
  <si>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</si>
  <si>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</si>
  <si>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</si>
  <si>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</si>
  <si>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</si>
  <si>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</si>
  <si>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</si>
  <si>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</si>
  <si>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</si>
  <si>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</si>
  <si>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</si>
  <si>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</si>
  <si>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</si>
  <si>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</si>
  <si>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</si>
  <si>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</si>
  <si>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</si>
  <si>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</si>
  <si>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</si>
  <si>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</si>
  <si>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</si>
  <si>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</si>
  <si>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</si>
  <si>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</si>
  <si>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</si>
  <si>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</si>
  <si>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</si>
  <si>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</si>
  <si>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</si>
  <si>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</si>
  <si>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</si>
  <si>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</si>
  <si>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</si>
  <si>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</si>
  <si>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</si>
  <si>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</si>
  <si>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</si>
  <si>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</si>
  <si>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</si>
  <si>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</si>
  <si>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</si>
  <si>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</si>
  <si>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</si>
  <si>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</si>
  <si>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</si>
  <si>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</si>
  <si>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</si>
  <si>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</si>
  <si>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</si>
  <si>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</si>
  <si>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</si>
  <si>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</si>
  <si>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</si>
  <si>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</si>
  <si>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</si>
  <si>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</si>
  <si>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</si>
  <si>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</si>
  <si>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</si>
  <si>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</si>
  <si>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</si>
  <si>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</si>
  <si>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</si>
  <si>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</si>
  <si>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</si>
  <si>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</si>
  <si>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</si>
  <si>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</si>
  <si>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</si>
  <si>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</si>
  <si>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</si>
  <si>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</si>
  <si>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</si>
  <si>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</si>
  <si>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</si>
  <si>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</si>
  <si>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</si>
  <si>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</si>
  <si>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</si>
  <si>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</si>
  <si>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</si>
  <si>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</si>
  <si>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</si>
  <si>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</si>
  <si>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</si>
  <si>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</si>
  <si>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</si>
  <si>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</si>
  <si>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</si>
  <si>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</si>
  <si>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</si>
  <si>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</si>
  <si>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</si>
  <si>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</si>
  <si>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</si>
  <si>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</si>
  <si>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</si>
  <si>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</si>
  <si>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</si>
  <si>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</si>
  <si>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</si>
  <si>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</si>
  <si>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</si>
  <si>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</si>
  <si>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</si>
  <si>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</si>
  <si>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</si>
  <si>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</si>
  <si>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</si>
  <si>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</si>
  <si>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</si>
  <si>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</si>
  <si>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</si>
  <si>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</si>
  <si>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</si>
  <si>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</si>
  <si>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</si>
  <si>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</si>
  <si>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</si>
  <si>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</si>
  <si>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</si>
  <si>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</si>
  <si>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</si>
  <si>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</si>
  <si>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</si>
  <si>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</si>
  <si>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</si>
  <si>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</si>
  <si>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</si>
  <si>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</si>
  <si>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</si>
  <si>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</si>
  <si>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</si>
  <si>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</si>
  <si>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</si>
  <si>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</si>
  <si>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</si>
  <si>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</si>
  <si>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</si>
  <si>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</si>
  <si>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</si>
  <si>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</si>
  <si>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</si>
  <si>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</si>
  <si>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</si>
  <si>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</si>
  <si>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</si>
  <si>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</si>
  <si>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</si>
  <si>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</si>
  <si>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</si>
  <si>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</si>
  <si>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</si>
  <si>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</si>
  <si>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</si>
  <si>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</si>
  <si>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</si>
  <si>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</si>
  <si>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</si>
  <si>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</si>
  <si>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</si>
  <si>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</si>
  <si>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</si>
  <si>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</si>
  <si>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</si>
  <si>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</si>
  <si>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</si>
  <si>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</si>
  <si>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</si>
  <si>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</si>
  <si>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</si>
  <si>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</si>
  <si>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</si>
  <si>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</si>
  <si>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</si>
  <si>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</si>
  <si>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</si>
  <si>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</si>
  <si>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</si>
  <si>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</si>
  <si>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</si>
  <si>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</si>
  <si>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</si>
  <si>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</si>
  <si>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</si>
  <si>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</si>
  <si>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</si>
  <si>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</si>
  <si>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</si>
  <si>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</si>
  <si>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</si>
  <si>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</si>
  <si>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</si>
  <si>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</si>
  <si>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</si>
  <si>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</si>
  <si>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</si>
  <si>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</si>
  <si>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</si>
  <si>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</si>
  <si>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</si>
  <si>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</si>
  <si>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</si>
  <si>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</si>
  <si>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</si>
  <si>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</si>
  <si>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</si>
  <si>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</si>
  <si>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</si>
  <si>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</si>
  <si>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</si>
  <si>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</si>
  <si>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</si>
  <si>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</si>
  <si>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</si>
  <si>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</si>
  <si>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</si>
  <si>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</si>
  <si>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</si>
  <si>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</si>
  <si>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</si>
  <si>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</si>
  <si>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</si>
  <si>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</si>
  <si>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</si>
  <si>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</si>
  <si>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</si>
  <si>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</si>
  <si>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</si>
  <si>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</si>
  <si>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</si>
  <si>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</si>
  <si>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</si>
  <si>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</si>
  <si>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</si>
  <si>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</si>
  <si>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</si>
  <si>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</si>
  <si>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</si>
  <si>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</si>
  <si>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</si>
  <si>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</si>
  <si>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</si>
  <si>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</si>
  <si>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</si>
  <si>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</si>
  <si>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</si>
  <si>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</si>
  <si>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</si>
  <si>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</si>
  <si>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</si>
  <si>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</si>
  <si>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</si>
  <si>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</si>
  <si>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</si>
  <si>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</si>
  <si>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</si>
  <si>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</si>
  <si>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</si>
  <si>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</si>
  <si>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</si>
  <si>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</si>
  <si>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</si>
  <si>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</si>
  <si>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</si>
  <si>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</si>
  <si>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</si>
  <si>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</si>
  <si>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</si>
  <si>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</si>
  <si>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</si>
  <si>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</si>
  <si>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</si>
  <si>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</si>
  <si>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</si>
  <si>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</si>
  <si>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</si>
  <si>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</si>
  <si>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</si>
  <si>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</si>
  <si>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</si>
  <si>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</si>
  <si>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</si>
  <si>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</si>
  <si>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</si>
  <si>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</si>
  <si>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</si>
  <si>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</si>
  <si>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</si>
  <si>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</si>
  <si>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</si>
  <si>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</si>
  <si>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</si>
  <si>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</si>
  <si>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</si>
  <si>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</si>
  <si>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</si>
  <si>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</si>
  <si>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</si>
  <si>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</si>
  <si>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</si>
  <si>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</si>
  <si>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</si>
  <si>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</si>
  <si>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</si>
  <si>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</si>
  <si>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</si>
  <si>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</si>
  <si>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</si>
  <si>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</si>
  <si>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</si>
  <si>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</si>
  <si>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</si>
  <si>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</si>
  <si>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</si>
  <si>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</si>
  <si>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</si>
  <si>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</si>
  <si>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</si>
  <si>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</si>
  <si>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</si>
  <si>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</si>
  <si>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</si>
  <si>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</si>
  <si>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</si>
  <si>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</si>
  <si>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</si>
  <si>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</si>
  <si>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</si>
  <si>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</si>
  <si>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</si>
  <si>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</si>
  <si>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</si>
  <si>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</si>
  <si>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</si>
  <si>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</si>
  <si>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</si>
  <si>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</si>
  <si>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</si>
  <si>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</si>
  <si>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</si>
  <si>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</si>
  <si>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</si>
  <si>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</si>
  <si>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</si>
  <si>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</si>
  <si>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</si>
  <si>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</si>
  <si>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</si>
  <si>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</si>
  <si>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</si>
  <si>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</si>
  <si>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</si>
  <si>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</si>
  <si>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</si>
  <si>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</si>
  <si>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</si>
  <si>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</si>
  <si>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</si>
  <si>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</si>
  <si>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</si>
  <si>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</si>
  <si>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</si>
  <si>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</si>
  <si>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</si>
  <si>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</si>
  <si>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</si>
  <si>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</si>
  <si>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</si>
  <si>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</si>
  <si>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</si>
  <si>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</si>
  <si>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</si>
  <si>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</si>
  <si>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</si>
  <si>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</si>
  <si>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</si>
  <si>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</si>
  <si>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</si>
  <si>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</si>
  <si>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</si>
  <si>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</si>
  <si>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</si>
  <si>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</si>
  <si>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</si>
  <si>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</si>
  <si>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</si>
  <si>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</si>
  <si>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</si>
  <si>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</si>
  <si>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</si>
  <si>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</si>
  <si>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</si>
  <si>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</si>
  <si>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</si>
  <si>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</si>
  <si>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</si>
  <si>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</si>
  <si>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</si>
  <si>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</si>
  <si>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</si>
  <si>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</si>
  <si>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</si>
  <si>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</si>
  <si>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</si>
  <si>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</si>
  <si>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</si>
  <si>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</si>
  <si>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</si>
  <si>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</si>
  <si>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</si>
  <si>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</si>
  <si>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</si>
  <si>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</si>
  <si>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</si>
  <si>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</si>
  <si>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</si>
  <si>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</si>
  <si>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</si>
  <si>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</si>
  <si>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</si>
  <si>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</si>
  <si>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</si>
  <si>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</si>
  <si>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</si>
  <si>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</si>
  <si>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</si>
  <si>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</si>
  <si>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</si>
  <si>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</si>
  <si>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</si>
  <si>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</si>
  <si>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</si>
  <si>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</si>
  <si>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</si>
  <si>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</si>
  <si>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</si>
  <si>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</si>
  <si>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</si>
  <si>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</si>
  <si>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</si>
  <si>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</si>
  <si>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</si>
  <si>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</si>
  <si>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</si>
  <si>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</si>
  <si>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</si>
  <si>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</si>
  <si>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</si>
  <si>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</si>
  <si>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</si>
  <si>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</si>
  <si>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</si>
  <si>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</si>
  <si>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</si>
  <si>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</si>
  <si>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</si>
  <si>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</si>
  <si>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</si>
  <si>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</si>
  <si>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</si>
  <si>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</si>
  <si>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</si>
  <si>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</si>
  <si>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</si>
  <si>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</si>
  <si>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</si>
  <si>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</si>
  <si>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</si>
  <si>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</si>
  <si>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</si>
  <si>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</si>
  <si>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</si>
  <si>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</si>
  <si>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</si>
  <si>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</si>
  <si>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</si>
  <si>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</si>
  <si>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</si>
  <si>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</si>
  <si>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</si>
  <si>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</si>
  <si>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</si>
  <si>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</si>
  <si>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</si>
  <si>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</si>
  <si>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</si>
  <si>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</si>
  <si>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</si>
  <si>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</si>
  <si>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</si>
  <si>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</si>
  <si>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</si>
  <si>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</si>
  <si>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</si>
  <si>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</si>
  <si>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</si>
  <si>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</si>
  <si>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</si>
  <si>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</si>
  <si>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</si>
  <si>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</si>
  <si>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</si>
  <si>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</si>
  <si>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</si>
  <si>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</si>
  <si>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</si>
  <si>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</si>
  <si>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</si>
  <si>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</si>
  <si>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</si>
  <si>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</si>
  <si>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</si>
  <si>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</si>
  <si>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</si>
  <si>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</si>
  <si>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</si>
  <si>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</si>
  <si>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</si>
  <si>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</si>
  <si>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</si>
  <si>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</si>
  <si>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</si>
  <si>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</si>
  <si>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</si>
  <si>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</si>
  <si>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</si>
  <si>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</si>
  <si>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</si>
  <si>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</si>
  <si>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</si>
  <si>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</si>
  <si>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</si>
  <si>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</si>
  <si>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</si>
  <si>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</si>
  <si>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</si>
  <si>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</si>
  <si>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</si>
  <si>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</si>
  <si>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</si>
  <si>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</si>
  <si>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</si>
  <si>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</si>
  <si>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</si>
  <si>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</si>
  <si>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</si>
  <si>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</si>
  <si>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</si>
  <si>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</si>
  <si>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</si>
  <si>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</si>
  <si>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</si>
  <si>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</si>
  <si>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</si>
  <si>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</si>
  <si>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</si>
  <si>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</si>
  <si>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</si>
  <si>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</si>
  <si>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</si>
  <si>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</si>
  <si>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</si>
  <si>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</si>
  <si>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</si>
  <si>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</si>
  <si>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</si>
  <si>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</si>
  <si>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</si>
  <si>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</si>
  <si>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</si>
  <si>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</si>
  <si>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</si>
  <si>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</si>
  <si>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</si>
  <si>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</si>
  <si>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</si>
  <si>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</si>
  <si>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</si>
  <si>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</si>
  <si>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</si>
  <si>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</si>
  <si>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</si>
  <si>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</si>
  <si>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</si>
  <si>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</si>
  <si>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</si>
  <si>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</si>
  <si>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</si>
  <si>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</si>
  <si>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</si>
  <si>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</si>
  <si>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</si>
  <si>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</si>
  <si>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</si>
  <si>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</si>
  <si>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</si>
  <si>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</si>
  <si>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</si>
  <si>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</si>
  <si>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</si>
  <si>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</si>
  <si>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</si>
  <si>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</si>
  <si>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</si>
  <si>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</si>
  <si>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</si>
  <si>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</si>
  <si>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</si>
  <si>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</si>
  <si>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</si>
  <si>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</si>
  <si>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</si>
  <si>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</si>
  <si>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</si>
  <si>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</si>
  <si>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</si>
  <si>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</si>
  <si>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</si>
  <si>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</si>
  <si>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</si>
  <si>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</si>
  <si>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</si>
  <si>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</si>
  <si>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</si>
  <si>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</si>
  <si>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</si>
  <si>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</si>
  <si>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</si>
  <si>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</si>
  <si>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</si>
  <si>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</si>
  <si>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</si>
  <si>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</si>
  <si>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</si>
  <si>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</si>
  <si>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</si>
  <si>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</si>
  <si>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</si>
  <si>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</si>
  <si>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</si>
  <si>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</si>
  <si>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</si>
  <si>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</si>
  <si>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</si>
  <si>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</si>
  <si>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</si>
  <si>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</si>
  <si>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</si>
  <si>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</si>
  <si>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</si>
  <si>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</si>
  <si>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</si>
  <si>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</si>
  <si>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</si>
  <si>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</si>
  <si>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</si>
  <si>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</si>
  <si>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</si>
  <si>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</si>
  <si>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</si>
  <si>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</si>
  <si>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</si>
  <si>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</si>
  <si>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</si>
  <si>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</si>
  <si>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</si>
  <si>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</si>
  <si>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</si>
  <si>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</si>
  <si>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</si>
  <si>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</si>
  <si>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</si>
  <si>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</si>
  <si>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</si>
  <si>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</si>
  <si>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</si>
  <si>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</si>
  <si>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</si>
  <si>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</si>
  <si>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</si>
  <si>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</si>
  <si>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</si>
  <si>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</si>
  <si>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</si>
  <si>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</si>
  <si>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</si>
  <si>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</si>
  <si>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</si>
  <si>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</si>
  <si>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</si>
  <si>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</si>
  <si>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</si>
  <si>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</si>
  <si>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</si>
  <si>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</si>
  <si>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</si>
  <si>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</si>
  <si>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</si>
  <si>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</si>
  <si>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</si>
  <si>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</si>
  <si>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</si>
  <si>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</si>
  <si>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</si>
  <si>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</si>
  <si>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</si>
  <si>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</si>
  <si>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</si>
  <si>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</si>
  <si>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</si>
  <si>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</si>
  <si>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</si>
  <si>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</si>
  <si>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</si>
  <si>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</si>
  <si>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</si>
  <si>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</si>
  <si>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</si>
  <si>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</si>
  <si>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</si>
  <si>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</si>
  <si>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</si>
  <si>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</si>
  <si>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</si>
  <si>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</si>
  <si>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</si>
  <si>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</si>
  <si>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</si>
  <si>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</si>
  <si>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</si>
  <si>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</si>
  <si>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</si>
  <si>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</si>
  <si>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</si>
  <si>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</si>
  <si>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</si>
  <si>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</si>
  <si>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</si>
  <si>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</si>
  <si>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</si>
  <si>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</si>
  <si>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</si>
  <si>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</si>
  <si>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</si>
  <si>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</si>
  <si>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</si>
  <si>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</si>
  <si>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</si>
  <si>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</si>
  <si>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</si>
  <si>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</si>
  <si>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</si>
  <si>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</si>
  <si>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</si>
  <si>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</si>
  <si>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</si>
  <si>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</si>
  <si>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</si>
  <si>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</si>
  <si>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</si>
  <si>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</si>
  <si>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</si>
  <si>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</si>
  <si>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</si>
  <si>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</si>
  <si>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</si>
  <si>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</si>
  <si>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</si>
  <si>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</si>
  <si>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</si>
  <si>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</si>
  <si>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</si>
  <si>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</si>
  <si>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</si>
  <si>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</si>
  <si>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</si>
  <si>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</si>
  <si>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</si>
  <si>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</si>
  <si>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</si>
  <si>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</si>
  <si>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</si>
  <si>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</si>
  <si>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</si>
  <si>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</si>
  <si>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</si>
  <si>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</si>
  <si>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</si>
  <si>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</si>
  <si>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</si>
  <si>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</si>
  <si>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</si>
  <si>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</si>
  <si>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</si>
  <si>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</si>
  <si>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</si>
  <si>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</si>
  <si>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</si>
  <si>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</si>
  <si>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</si>
  <si>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</si>
  <si>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</si>
  <si>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</si>
  <si>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</si>
  <si>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</si>
  <si>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</si>
  <si>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</si>
  <si>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</si>
  <si>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</si>
  <si>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</si>
  <si>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</si>
  <si>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</si>
  <si>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</si>
  <si>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</si>
  <si>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</si>
  <si>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</si>
  <si>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</si>
  <si>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</si>
  <si>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</si>
  <si>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</si>
  <si>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</si>
  <si>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</si>
  <si>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</si>
  <si>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</si>
  <si>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</si>
  <si>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</si>
  <si>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</si>
  <si>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</si>
  <si>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</si>
  <si>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</si>
  <si>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</si>
  <si>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</si>
  <si>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</si>
  <si>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</si>
  <si>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</si>
  <si>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</si>
  <si>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</si>
  <si>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</si>
  <si>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</si>
  <si>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</si>
  <si>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</si>
  <si>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</si>
  <si>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</si>
  <si>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</si>
  <si>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</si>
  <si>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</si>
  <si>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</si>
  <si>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</si>
  <si>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</si>
  <si>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</si>
  <si>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</si>
  <si>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</si>
  <si>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</si>
  <si>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</si>
  <si>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</si>
  <si>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</si>
  <si>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</si>
  <si>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</si>
  <si>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</si>
  <si>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</si>
  <si>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</si>
  <si>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</si>
  <si>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</si>
  <si>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</si>
  <si>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</si>
  <si>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</si>
  <si>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</si>
  <si>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</si>
  <si>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</si>
  <si>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</si>
  <si>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</si>
  <si>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</si>
  <si>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</si>
  <si>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</si>
  <si>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</si>
  <si>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</si>
  <si>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</si>
  <si>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</si>
  <si>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</si>
  <si>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</si>
  <si>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</si>
  <si>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</si>
  <si>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</si>
  <si>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</si>
  <si>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</si>
  <si>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</si>
  <si>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</si>
  <si>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</si>
  <si>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</si>
  <si>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</si>
  <si>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</si>
  <si>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</si>
  <si>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</si>
  <si>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</si>
  <si>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</si>
  <si>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</si>
  <si>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</si>
  <si>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</si>
  <si>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</si>
  <si>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</si>
  <si>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</si>
  <si>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</si>
  <si>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</si>
  <si>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</si>
  <si>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</si>
  <si>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</si>
  <si>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</si>
  <si>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</si>
  <si>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</si>
  <si>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</si>
  <si>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</si>
  <si>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</si>
  <si>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</si>
  <si>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</si>
  <si>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</si>
  <si>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</si>
  <si>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</si>
  <si>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</si>
  <si>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</si>
  <si>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</si>
  <si>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</si>
  <si>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</si>
  <si>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</si>
  <si>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</si>
  <si>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</si>
  <si>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</si>
  <si>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</si>
  <si>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</si>
  <si>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</si>
  <si>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</si>
  <si>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</si>
  <si>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</si>
  <si>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</si>
  <si>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</si>
  <si>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</si>
  <si>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</si>
  <si>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</si>
  <si>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</si>
  <si>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</si>
  <si>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</si>
  <si>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</si>
  <si>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</si>
  <si>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</si>
  <si>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</si>
  <si>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</si>
  <si>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</si>
  <si>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</si>
  <si>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</si>
  <si>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</si>
  <si>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</si>
  <si>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</si>
  <si>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</si>
  <si>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</si>
  <si>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</si>
  <si>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</si>
  <si>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</si>
  <si>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</si>
  <si>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</si>
  <si>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</si>
  <si>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</si>
  <si>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</si>
  <si>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</si>
  <si>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</si>
  <si>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</si>
  <si>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</si>
  <si>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</si>
  <si>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</si>
  <si>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</si>
  <si>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</si>
  <si>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</si>
  <si>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</si>
  <si>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</si>
  <si>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</si>
  <si>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</si>
  <si>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</si>
  <si>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</si>
  <si>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</si>
  <si>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</si>
  <si>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</si>
  <si>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</si>
  <si>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</si>
  <si>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</si>
  <si>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</si>
  <si>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</si>
  <si>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</si>
  <si>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</si>
  <si>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</si>
  <si>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</si>
  <si>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</si>
  <si>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</si>
  <si>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</si>
  <si>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</si>
  <si>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</si>
  <si>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</si>
  <si>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</si>
  <si>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</si>
  <si>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</si>
  <si>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</si>
  <si>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</si>
  <si>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</si>
  <si>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</si>
  <si>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</si>
  <si>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</si>
  <si>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</si>
  <si>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</si>
  <si>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</si>
  <si>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</si>
  <si>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</si>
  <si>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</si>
  <si>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</si>
  <si>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</si>
  <si>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</si>
  <si>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</si>
  <si>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</si>
  <si>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</si>
  <si>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</si>
  <si>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</si>
  <si>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</si>
  <si>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</si>
  <si>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</si>
  <si>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</si>
  <si>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</si>
  <si>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</si>
  <si>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</si>
  <si>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</si>
  <si>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</si>
  <si>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</si>
  <si>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</si>
  <si>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</si>
  <si>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</si>
  <si>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</si>
  <si>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</si>
  <si>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</si>
  <si>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</si>
  <si>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</si>
  <si>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</si>
  <si>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</si>
  <si>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</si>
  <si>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</si>
  <si>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</si>
  <si>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</si>
  <si>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</si>
  <si>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</si>
  <si>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</si>
  <si>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</si>
  <si>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</si>
  <si>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</si>
  <si>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</si>
  <si>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</si>
  <si>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</si>
  <si>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</si>
  <si>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</si>
  <si>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</si>
  <si>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</si>
  <si>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</si>
  <si>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</si>
  <si>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</si>
  <si>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</si>
  <si>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</si>
  <si>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</si>
  <si>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</si>
  <si>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</si>
  <si>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</si>
  <si>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</si>
  <si>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</si>
  <si>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</si>
  <si>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</si>
  <si>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</si>
  <si>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</si>
  <si>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</si>
  <si>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</si>
  <si>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</si>
  <si>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</si>
  <si>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</si>
  <si>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</si>
  <si>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</si>
  <si>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</si>
  <si>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</si>
  <si>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</si>
  <si>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</si>
  <si>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</si>
  <si>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</si>
  <si>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</si>
  <si>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</si>
  <si>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</si>
  <si>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</si>
  <si>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</si>
  <si>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</si>
  <si>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</si>
  <si>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</si>
  <si>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</si>
  <si>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</si>
  <si>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</si>
  <si>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</si>
  <si>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</si>
  <si>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</si>
  <si>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</si>
  <si>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</si>
  <si>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</si>
  <si>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</si>
  <si>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</si>
  <si>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</si>
  <si>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</si>
  <si>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</si>
  <si>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</si>
  <si>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</si>
  <si>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</si>
  <si>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</si>
  <si>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</si>
  <si>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</si>
  <si>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</si>
  <si>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</si>
  <si>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</si>
  <si>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</si>
  <si>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</si>
  <si>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</si>
  <si>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</si>
  <si>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</si>
  <si>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</si>
  <si>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</si>
  <si>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</si>
  <si>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</si>
  <si>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</si>
  <si>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</si>
  <si>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</si>
  <si>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</si>
  <si>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</si>
  <si>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</si>
  <si>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</si>
  <si>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</si>
  <si>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</si>
  <si>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</si>
  <si>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</si>
  <si>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</si>
  <si>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</si>
  <si>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</si>
  <si>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</si>
  <si>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</si>
  <si>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</si>
  <si>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</si>
  <si>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</si>
  <si>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</si>
  <si>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</si>
  <si>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</si>
  <si>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</si>
  <si>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</si>
  <si>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</si>
  <si>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</si>
  <si>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</si>
  <si>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</si>
  <si>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</si>
  <si>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</si>
  <si>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</si>
  <si>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</si>
  <si>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</si>
  <si>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</si>
  <si>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</si>
  <si>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</si>
  <si>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</si>
  <si>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</si>
  <si>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</si>
  <si>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</si>
  <si>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</si>
  <si>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</si>
  <si>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</si>
  <si>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</si>
  <si>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</si>
  <si>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</si>
  <si>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</si>
  <si>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</si>
  <si>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</si>
  <si>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</si>
  <si>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</si>
  <si>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</si>
  <si>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</si>
  <si>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</si>
  <si>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</si>
  <si>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</si>
  <si>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</si>
  <si>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</si>
  <si>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</si>
  <si>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</si>
  <si>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</si>
  <si>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</si>
  <si>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</si>
  <si>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</si>
  <si>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</si>
  <si>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</si>
  <si>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</si>
  <si>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</si>
  <si>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</si>
  <si>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</si>
  <si>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</si>
  <si>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</si>
  <si>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</si>
  <si>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</si>
  <si>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</si>
  <si>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</si>
  <si>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</si>
  <si>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</si>
  <si>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</si>
  <si>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</si>
  <si>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</si>
  <si>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</si>
  <si>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</si>
  <si>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</si>
  <si>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</si>
  <si>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</si>
  <si>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</si>
  <si>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</si>
  <si>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</si>
  <si>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</si>
  <si>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</si>
  <si>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</si>
  <si>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</si>
  <si>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</si>
  <si>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</si>
  <si>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</si>
  <si>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</si>
  <si>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</si>
  <si>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</si>
  <si>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</si>
  <si>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</si>
  <si>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</si>
  <si>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</si>
  <si>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</si>
  <si>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</si>
  <si>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</si>
  <si>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</si>
  <si>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</si>
  <si>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</si>
  <si>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</si>
  <si>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</si>
  <si>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</si>
  <si>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</si>
  <si>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</si>
  <si>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</si>
  <si>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</si>
  <si>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</si>
  <si>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</si>
  <si>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</si>
  <si>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</si>
  <si>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</si>
  <si>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</si>
  <si>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</si>
  <si>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</si>
  <si>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</si>
  <si>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</si>
  <si>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</si>
  <si>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</si>
  <si>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</si>
  <si>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</si>
  <si>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</si>
  <si>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</si>
  <si>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</si>
  <si>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</si>
  <si>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</si>
  <si>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</si>
  <si>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</si>
  <si>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</si>
  <si>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</si>
  <si>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</si>
  <si>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</si>
  <si>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</si>
  <si>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</si>
  <si>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</si>
  <si>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</si>
  <si>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</si>
  <si>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</si>
  <si>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</si>
  <si>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</si>
  <si>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</si>
  <si>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</si>
  <si>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</si>
  <si>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</si>
  <si>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</si>
  <si>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</si>
  <si>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</si>
  <si>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</si>
  <si>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</si>
  <si>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</si>
  <si>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</si>
  <si>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</si>
  <si>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</si>
  <si>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</si>
  <si>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</si>
  <si>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</si>
  <si>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</si>
  <si>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</si>
  <si>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</si>
  <si>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</si>
  <si>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</si>
  <si>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</si>
  <si>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</si>
  <si>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</si>
  <si>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</si>
  <si>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</si>
  <si>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</si>
  <si>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</si>
  <si>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</si>
  <si>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</si>
  <si>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</si>
  <si>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</si>
  <si>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</si>
  <si>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</si>
  <si>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</si>
  <si>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</si>
  <si>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</si>
  <si>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</si>
  <si>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</si>
  <si>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</si>
  <si>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</si>
  <si>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</si>
  <si>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</si>
  <si>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</si>
  <si>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</si>
  <si>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</si>
  <si>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</si>
  <si>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</si>
  <si>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</si>
  <si>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</si>
  <si>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</si>
  <si>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</si>
  <si>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</si>
  <si>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</si>
  <si>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</si>
  <si>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</si>
  <si>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</si>
  <si>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</si>
  <si>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</si>
  <si>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</si>
  <si>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</si>
  <si>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</si>
  <si>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</si>
  <si>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</si>
  <si>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</si>
  <si>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</si>
  <si>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</si>
  <si>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</si>
  <si>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</si>
  <si>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</si>
  <si>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</si>
  <si>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</si>
  <si>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</si>
  <si>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</si>
  <si>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</si>
  <si>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</si>
  <si>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</si>
  <si>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</si>
  <si>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</si>
  <si>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</si>
  <si>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</si>
  <si>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</si>
  <si>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</si>
  <si>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</si>
  <si>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</si>
  <si>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</si>
  <si>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</si>
  <si>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</si>
  <si>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</si>
  <si>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</si>
  <si>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</si>
  <si>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</si>
  <si>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</si>
  <si>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</si>
  <si>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</si>
  <si>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</si>
  <si>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</si>
  <si>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</si>
  <si>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</si>
  <si>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</si>
  <si>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</si>
  <si>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</si>
  <si>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</si>
  <si>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</si>
  <si>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</si>
  <si>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</si>
  <si>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</si>
  <si>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</si>
  <si>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</si>
  <si>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</si>
  <si>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</si>
  <si>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</si>
  <si>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</si>
  <si>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</si>
  <si>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</si>
  <si>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</si>
  <si>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</si>
  <si>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</si>
  <si>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</si>
  <si>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</si>
  <si>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</si>
  <si>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</si>
  <si>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</si>
  <si>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</si>
  <si>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</si>
  <si>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</si>
  <si>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</si>
  <si>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</si>
  <si>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</si>
  <si>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</si>
  <si>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</si>
  <si>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</si>
  <si>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</si>
  <si>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</si>
  <si>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</si>
  <si>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</si>
  <si>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</si>
  <si>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</si>
  <si>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</si>
  <si>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</si>
  <si>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</si>
  <si>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</si>
  <si>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</si>
  <si>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</si>
  <si>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</si>
  <si>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</si>
  <si>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</si>
  <si>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</si>
  <si>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</si>
  <si>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</si>
  <si>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</si>
  <si>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</si>
  <si>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</si>
  <si>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</si>
  <si>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</si>
  <si>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</si>
  <si>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</si>
  <si>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</si>
  <si>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</si>
  <si>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</si>
  <si>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</si>
  <si>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</si>
  <si>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</si>
  <si>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</si>
  <si>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</si>
  <si>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</si>
  <si>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</si>
  <si>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</si>
  <si>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</si>
  <si>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</si>
  <si>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</si>
  <si>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</si>
  <si>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</si>
  <si>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</si>
  <si>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</si>
  <si>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</si>
  <si>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</si>
  <si>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</si>
  <si>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</si>
  <si>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</si>
  <si>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</si>
  <si>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</si>
  <si>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</si>
  <si>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</si>
  <si>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</si>
  <si>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</si>
  <si>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</si>
  <si>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</si>
  <si>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</si>
  <si>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</si>
  <si>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</si>
  <si>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</si>
  <si>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</si>
  <si>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</si>
  <si>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</si>
  <si>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</si>
  <si>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</si>
  <si>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</si>
  <si>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</si>
  <si>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</si>
  <si>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</si>
  <si>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</si>
  <si>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</si>
  <si>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</si>
  <si>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</si>
  <si>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</si>
  <si>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</si>
  <si>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</si>
  <si>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</si>
  <si>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</si>
  <si>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</si>
  <si>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</si>
  <si>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</si>
  <si>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</si>
  <si>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</si>
  <si>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</si>
  <si>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</si>
  <si>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</si>
  <si>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</si>
  <si>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</si>
  <si>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</si>
  <si>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</si>
  <si>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</si>
  <si>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</si>
  <si>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</si>
  <si>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</si>
  <si>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</si>
  <si>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</si>
  <si>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</si>
  <si>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</si>
  <si>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</si>
  <si>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</si>
  <si>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</si>
  <si>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</si>
  <si>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</si>
  <si>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</si>
  <si>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</si>
  <si>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</si>
  <si>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</si>
  <si>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</si>
  <si>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</si>
  <si>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</si>
  <si>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</si>
  <si>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</si>
  <si>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</si>
  <si>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</si>
  <si>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</si>
  <si>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</si>
  <si>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</si>
  <si>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</si>
  <si>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</si>
  <si>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</si>
  <si>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</si>
  <si>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</si>
  <si>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</si>
  <si>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</si>
  <si>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</si>
  <si>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</si>
  <si>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</si>
  <si>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</si>
  <si>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</si>
  <si>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</si>
  <si>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</si>
  <si>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</si>
  <si>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</si>
  <si>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</si>
  <si>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</si>
  <si>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</si>
  <si>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</si>
  <si>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</si>
  <si>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</si>
  <si>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</si>
  <si>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</si>
  <si>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</si>
  <si>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</si>
  <si>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</si>
  <si>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</si>
  <si>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</si>
  <si>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</si>
  <si>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</si>
  <si>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</si>
  <si>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</si>
  <si>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</si>
  <si>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</si>
  <si>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</si>
  <si>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</si>
  <si>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</si>
  <si>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</si>
  <si>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</si>
  <si>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</si>
  <si>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</si>
  <si>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</si>
  <si>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</si>
  <si>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</si>
  <si>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</si>
  <si>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</si>
  <si>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</si>
  <si>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</si>
  <si>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</si>
  <si>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</si>
  <si>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</si>
  <si>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</si>
  <si>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</si>
  <si>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</si>
  <si>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</si>
  <si>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</si>
  <si>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</si>
  <si>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</si>
  <si>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</si>
  <si>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</si>
  <si>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</si>
  <si>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</si>
  <si>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</si>
  <si>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</si>
  <si>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</si>
  <si>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</si>
  <si>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</si>
  <si>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</si>
  <si>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</si>
  <si>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</si>
  <si>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</si>
  <si>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</si>
  <si>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</si>
  <si>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</si>
  <si>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</si>
  <si>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</si>
  <si>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</si>
  <si>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</si>
  <si>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</si>
  <si>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</si>
  <si>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</si>
  <si>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</si>
  <si>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</si>
  <si>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</si>
  <si>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</si>
  <si>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</si>
  <si>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</si>
  <si>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</si>
  <si>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</si>
  <si>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</si>
  <si>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</si>
  <si>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</si>
  <si>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</si>
  <si>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</si>
  <si>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</si>
  <si>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</si>
  <si>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</si>
  <si>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</si>
  <si>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</si>
  <si>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</si>
  <si>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</si>
  <si>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</si>
  <si>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</si>
  <si>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</si>
  <si>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</si>
  <si>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</si>
  <si>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</si>
  <si>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</si>
  <si>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</si>
  <si>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</si>
  <si>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</si>
  <si>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</si>
  <si>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</si>
  <si>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</si>
  <si>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</si>
  <si>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</si>
  <si>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</si>
  <si>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</si>
  <si>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</si>
  <si>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</si>
  <si>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</si>
  <si>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</si>
  <si>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</si>
  <si>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</si>
  <si>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</si>
  <si>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</si>
  <si>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</si>
  <si>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</si>
  <si>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</si>
  <si>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</si>
  <si>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</si>
  <si>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</si>
  <si>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</si>
  <si>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</si>
  <si>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</si>
  <si>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</si>
  <si>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</si>
  <si>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</si>
  <si>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</si>
  <si>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</si>
  <si>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</si>
  <si>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</si>
  <si>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</si>
  <si>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</si>
  <si>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</si>
  <si>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</si>
  <si>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</si>
  <si>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</si>
  <si>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</si>
  <si>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</si>
  <si>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</si>
  <si>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</si>
  <si>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</si>
  <si>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</si>
  <si>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</si>
  <si>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</si>
  <si>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</si>
  <si>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</si>
  <si>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</si>
  <si>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</si>
  <si>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</si>
  <si>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</si>
  <si>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</si>
  <si>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</si>
  <si>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</si>
  <si>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</si>
  <si>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</si>
  <si>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</si>
  <si>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</si>
  <si>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</si>
  <si>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</si>
  <si>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</si>
  <si>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</si>
  <si>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</si>
  <si>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</si>
  <si>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</si>
  <si>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</si>
  <si>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</si>
  <si>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</si>
  <si>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</si>
  <si>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</si>
  <si>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</si>
  <si>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</si>
  <si>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</si>
  <si>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</si>
  <si>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</si>
  <si>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</si>
  <si>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</si>
  <si>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</si>
  <si>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</si>
  <si>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</si>
  <si>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</si>
  <si>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</si>
  <si>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</si>
  <si>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</si>
  <si>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</si>
  <si>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</si>
  <si>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</si>
  <si>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</si>
  <si>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</si>
  <si>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</si>
  <si>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</si>
  <si>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</si>
  <si>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</si>
  <si>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</si>
  <si>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</si>
  <si>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</si>
  <si>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</si>
  <si>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</si>
  <si>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</si>
  <si>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</si>
  <si>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</si>
  <si>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</si>
  <si>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</si>
  <si>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</si>
  <si>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</si>
  <si>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</si>
  <si>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</si>
  <si>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</si>
  <si>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</si>
  <si>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</si>
  <si>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</si>
  <si>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</si>
  <si>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</si>
  <si>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</si>
  <si>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</si>
  <si>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</si>
  <si>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</si>
  <si>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</si>
  <si>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</si>
  <si>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</si>
  <si>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</si>
  <si>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</si>
  <si>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</si>
  <si>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</si>
  <si>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</si>
  <si>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</si>
  <si>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</si>
  <si>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</si>
  <si>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</si>
  <si>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</si>
  <si>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</si>
  <si>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</si>
  <si>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</si>
  <si>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</si>
  <si>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</si>
  <si>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</si>
  <si>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</si>
  <si>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</si>
  <si>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</si>
  <si>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</si>
  <si>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</si>
  <si>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</si>
  <si>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</si>
  <si>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</si>
  <si>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</si>
  <si>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</si>
  <si>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</si>
  <si>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</si>
  <si>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</si>
  <si>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</si>
  <si>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</si>
  <si>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</si>
  <si>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</si>
  <si>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</si>
  <si>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</si>
  <si>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</si>
  <si>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</si>
  <si>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</si>
  <si>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</si>
  <si>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</si>
  <si>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</si>
  <si>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</si>
  <si>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</si>
  <si>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</si>
  <si>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</si>
  <si>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</si>
  <si>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</si>
  <si>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</si>
  <si>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</si>
  <si>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</si>
  <si>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</si>
  <si>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</si>
  <si>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</si>
  <si>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</si>
  <si>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</si>
  <si>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</si>
  <si>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</si>
  <si>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</si>
  <si>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</si>
  <si>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</si>
  <si>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</si>
  <si>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</si>
  <si>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</si>
  <si>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</si>
  <si>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</si>
  <si>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</si>
  <si>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</si>
  <si>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</si>
  <si>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</si>
  <si>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</si>
  <si>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</si>
  <si>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</si>
  <si>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</si>
  <si>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</si>
  <si>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</si>
  <si>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</si>
  <si>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</si>
  <si>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</si>
  <si>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</si>
  <si>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</si>
  <si>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</si>
  <si>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</si>
  <si>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</si>
  <si>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</si>
  <si>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</si>
  <si>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</si>
  <si>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</si>
  <si>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</si>
  <si>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</si>
  <si>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</si>
  <si>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</si>
  <si>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</si>
  <si>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</si>
  <si>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</si>
  <si>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</si>
  <si>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</si>
  <si>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</si>
  <si>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</si>
  <si>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</si>
  <si>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</si>
  <si>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</si>
  <si>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</si>
  <si>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</si>
  <si>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</si>
  <si>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</si>
  <si>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</si>
  <si>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</si>
  <si>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</si>
  <si>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</si>
  <si>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</si>
  <si>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</si>
  <si>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</si>
  <si>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</si>
  <si>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</si>
  <si>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</si>
  <si>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</si>
  <si>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</si>
  <si>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</si>
  <si>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</si>
  <si>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</si>
  <si>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</si>
  <si>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</si>
  <si>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</si>
  <si>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</si>
  <si>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</si>
  <si>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</si>
  <si>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</si>
  <si>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</si>
  <si>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</si>
  <si>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</si>
  <si>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</si>
  <si>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</si>
  <si>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</si>
  <si>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</si>
  <si>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</si>
  <si>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</si>
  <si>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</si>
  <si>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</si>
  <si>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</si>
  <si>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</si>
  <si>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</si>
  <si>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</si>
  <si>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</si>
  <si>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</si>
  <si>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</si>
  <si>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</si>
  <si>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</si>
  <si>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</si>
  <si>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</si>
  <si>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</si>
  <si>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</si>
  <si>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</si>
  <si>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</si>
  <si>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</si>
  <si>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</si>
  <si>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</si>
  <si>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</si>
  <si>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</si>
  <si>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</si>
  <si>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</si>
  <si>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</si>
  <si>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</si>
  <si>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</si>
  <si>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</si>
  <si>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</si>
  <si>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</si>
  <si>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</si>
  <si>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</si>
  <si>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</si>
  <si>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</si>
  <si>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</si>
  <si>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</si>
  <si>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</si>
  <si>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</si>
  <si>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</si>
  <si>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</si>
  <si>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</si>
  <si>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</si>
  <si>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</si>
  <si>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</si>
  <si>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</si>
  <si>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</si>
  <si>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</si>
  <si>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</si>
  <si>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</si>
  <si>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</si>
  <si>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</si>
  <si>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</si>
  <si>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</si>
  <si>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</si>
  <si>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</si>
  <si>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</si>
  <si>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</si>
  <si>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</si>
  <si>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</si>
  <si>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</si>
  <si>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</si>
  <si>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</si>
  <si>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</si>
  <si>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</si>
  <si>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</si>
  <si>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</si>
  <si>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</si>
  <si>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</si>
  <si>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</si>
  <si>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</si>
  <si>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</si>
  <si>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</si>
  <si>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</si>
  <si>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</si>
  <si>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</si>
  <si>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</si>
  <si>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</si>
  <si>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</si>
  <si>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</si>
  <si>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</si>
  <si>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</si>
  <si>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</si>
  <si>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</si>
  <si>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</si>
  <si>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</si>
  <si>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</si>
  <si>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</si>
  <si>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</si>
  <si>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</si>
  <si>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</si>
  <si>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</si>
  <si>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</si>
  <si>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</si>
  <si>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</si>
  <si>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</si>
  <si>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</si>
  <si>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</si>
  <si>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</si>
  <si>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</si>
  <si>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</si>
  <si>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</si>
  <si>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</si>
  <si>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</si>
  <si>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</si>
  <si>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</si>
  <si>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</si>
  <si>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</si>
  <si>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</si>
  <si>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</si>
  <si>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</si>
  <si>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</si>
  <si>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</si>
  <si>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</si>
  <si>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</si>
  <si>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</si>
  <si>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</si>
  <si>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</si>
  <si>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</si>
  <si>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</si>
  <si>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</si>
  <si>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</si>
  <si>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</si>
  <si>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</si>
  <si>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</si>
  <si>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</si>
  <si>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</si>
  <si>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</si>
  <si>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</si>
  <si>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</si>
  <si>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</si>
  <si>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</si>
  <si>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</si>
  <si>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</si>
  <si>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</si>
  <si>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</si>
  <si>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</si>
  <si>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</si>
  <si>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</si>
  <si>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</si>
  <si>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</si>
  <si>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</si>
  <si>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</si>
  <si>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</si>
  <si>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</si>
  <si>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</si>
  <si>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</si>
  <si>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</si>
  <si>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</si>
  <si>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</si>
  <si>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</si>
  <si>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</si>
  <si>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</si>
  <si>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</si>
  <si>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</si>
  <si>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</si>
  <si>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</si>
  <si>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</si>
  <si>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</si>
  <si>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</si>
  <si>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</si>
  <si>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</si>
  <si>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</si>
  <si>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</si>
  <si>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</si>
  <si>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</si>
  <si>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</si>
  <si>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</si>
  <si>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</si>
  <si>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</si>
  <si>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</si>
  <si>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</si>
  <si>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</si>
  <si>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</si>
  <si>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</si>
  <si>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</si>
  <si>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</si>
  <si>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</si>
  <si>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</si>
  <si>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</si>
  <si>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</si>
  <si>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</si>
  <si>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</si>
  <si>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</si>
  <si>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</si>
  <si>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</si>
  <si>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</si>
  <si>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</si>
  <si>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</si>
  <si>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</si>
  <si>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</si>
  <si>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</si>
  <si>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</si>
  <si>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</si>
  <si>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</si>
  <si>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</si>
  <si>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</si>
  <si>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</si>
  <si>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</si>
  <si>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</si>
  <si>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</si>
  <si>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</si>
  <si>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</si>
  <si>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</si>
  <si>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</si>
  <si>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</si>
  <si>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</si>
  <si>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</si>
  <si>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</si>
  <si>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</si>
  <si>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</si>
  <si>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</si>
  <si>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</si>
  <si>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</si>
  <si>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</si>
  <si>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</si>
  <si>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</si>
  <si>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</si>
  <si>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</si>
  <si>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</si>
  <si>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</si>
  <si>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</si>
  <si>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</si>
  <si>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</si>
  <si>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</si>
  <si>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</si>
  <si>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</si>
  <si>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</si>
  <si>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</si>
  <si>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</si>
  <si>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</si>
  <si>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</si>
  <si>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</si>
  <si>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</si>
  <si>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</si>
  <si>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</si>
  <si>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</si>
  <si>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</si>
  <si>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</si>
  <si>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</si>
  <si>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</si>
  <si>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</si>
  <si>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</si>
  <si>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</si>
  <si>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</si>
  <si>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</si>
  <si>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</si>
  <si>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</si>
  <si>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</si>
  <si>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</si>
  <si>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</si>
  <si>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</si>
  <si>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</si>
  <si>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</si>
  <si>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</si>
  <si>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</si>
  <si>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</si>
  <si>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</si>
  <si>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</si>
  <si>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</si>
  <si>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</si>
  <si>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</si>
  <si>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</si>
  <si>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</si>
  <si>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</si>
  <si>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</si>
  <si>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</si>
  <si>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</si>
  <si>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</si>
  <si>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</si>
  <si>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</si>
  <si>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</si>
  <si>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</si>
  <si>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</si>
  <si>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</si>
  <si>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</si>
  <si>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</si>
  <si>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</si>
  <si>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</si>
  <si>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</si>
  <si>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</si>
  <si>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</si>
  <si>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</si>
  <si>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</si>
  <si>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</si>
  <si>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</si>
  <si>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</si>
  <si>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</si>
  <si>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</si>
  <si>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</si>
  <si>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</si>
  <si>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</si>
  <si>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</si>
  <si>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</si>
  <si>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</si>
  <si>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</si>
  <si>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</si>
  <si>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</si>
  <si>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</si>
  <si>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</si>
  <si>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</si>
  <si>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</si>
  <si>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</si>
  <si>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</si>
  <si>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</si>
  <si>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</si>
  <si>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</si>
  <si>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</si>
  <si>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</si>
  <si>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</si>
  <si>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</si>
  <si>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</si>
  <si>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</si>
  <si>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</si>
  <si>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</si>
  <si>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</si>
  <si>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</si>
  <si>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</si>
  <si>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</si>
  <si>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</si>
  <si>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</si>
  <si>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</si>
  <si>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</si>
  <si>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</si>
  <si>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</si>
  <si>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</si>
  <si>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</si>
  <si>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</si>
  <si>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</si>
  <si>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</si>
  <si>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</si>
  <si>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</si>
  <si>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</si>
  <si>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</si>
  <si>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</si>
  <si>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</si>
  <si>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</si>
  <si>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</si>
  <si>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</si>
  <si>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</si>
  <si>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</si>
  <si>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</si>
  <si>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</si>
  <si>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</si>
  <si>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</si>
  <si>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</si>
  <si>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</si>
  <si>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</si>
  <si>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</si>
  <si>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</si>
  <si>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</si>
  <si>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</si>
  <si>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</si>
  <si>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</si>
  <si>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</si>
  <si>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</si>
  <si>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</si>
  <si>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</si>
  <si>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</si>
  <si>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</si>
  <si>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</si>
  <si>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</si>
  <si>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</si>
  <si>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</si>
  <si>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</si>
  <si>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</si>
  <si>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</si>
  <si>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</si>
  <si>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</si>
  <si>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</si>
  <si>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</si>
  <si>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</si>
  <si>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</si>
  <si>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</si>
  <si>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</si>
  <si>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</si>
  <si>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</si>
  <si>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</si>
  <si>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</si>
  <si>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</si>
  <si>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</si>
  <si>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</si>
  <si>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</si>
  <si>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</si>
  <si>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</si>
  <si>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</si>
  <si>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</si>
  <si>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</si>
  <si>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</si>
  <si>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</si>
  <si>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</si>
  <si>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</si>
  <si>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</si>
  <si>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</si>
  <si>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</si>
  <si>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</si>
  <si>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</si>
  <si>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</si>
  <si>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</si>
  <si>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</si>
  <si>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</si>
  <si>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</si>
  <si>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</si>
  <si>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</si>
  <si>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</si>
  <si>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</si>
  <si>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</si>
  <si>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</si>
  <si>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</si>
  <si>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</si>
  <si>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</si>
  <si>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</si>
  <si>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</si>
  <si>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</si>
  <si>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</si>
  <si>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</si>
  <si>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</si>
  <si>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</si>
  <si>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</si>
  <si>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</si>
  <si>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</si>
  <si>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</si>
  <si>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</si>
  <si>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</si>
  <si>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</si>
  <si>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</si>
  <si>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</si>
  <si>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</si>
  <si>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</si>
  <si>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</si>
  <si>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</si>
  <si>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</si>
  <si>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</si>
  <si>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</si>
  <si>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</si>
  <si>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</si>
  <si>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</si>
  <si>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</si>
  <si>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</si>
  <si>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</si>
  <si>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</si>
  <si>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</si>
  <si>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</si>
  <si>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</si>
  <si>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</si>
  <si>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</si>
  <si>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</si>
  <si>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</si>
  <si>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</si>
  <si>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</si>
  <si>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</si>
  <si>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</si>
  <si>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</si>
  <si>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</si>
  <si>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</si>
  <si>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</si>
  <si>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</si>
  <si>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</si>
  <si>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</si>
  <si>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</si>
  <si>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</si>
  <si>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</si>
  <si>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</si>
  <si>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</si>
  <si>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</si>
  <si>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</si>
  <si>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</si>
  <si>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</si>
  <si>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</si>
  <si>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</si>
  <si>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</si>
  <si>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</si>
  <si>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</si>
  <si>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</si>
  <si>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</si>
  <si>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</si>
  <si>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</si>
  <si>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</si>
  <si>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</si>
  <si>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</si>
  <si>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</si>
  <si>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</si>
  <si>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</si>
  <si>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</si>
  <si>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</si>
  <si>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</si>
  <si>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</si>
  <si>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</si>
  <si>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</si>
  <si>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</si>
  <si>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</si>
  <si>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</si>
  <si>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</si>
  <si>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</si>
  <si>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</si>
  <si>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</si>
  <si>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</si>
  <si>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</si>
  <si>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</si>
  <si>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</si>
  <si>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</si>
  <si>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</si>
  <si>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</si>
  <si>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</si>
  <si>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</si>
  <si>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</si>
  <si>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</si>
  <si>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</si>
  <si>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</si>
  <si>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</si>
  <si>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</si>
  <si>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</si>
  <si>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</si>
  <si>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</si>
  <si>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</si>
  <si>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</si>
  <si>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</si>
  <si>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</si>
  <si>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</si>
  <si>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</si>
  <si>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</si>
  <si>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</si>
  <si>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</si>
  <si>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</si>
  <si>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</si>
  <si>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</si>
  <si>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</si>
  <si>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</si>
  <si>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</si>
  <si>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</si>
  <si>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</si>
  <si>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</si>
  <si>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</si>
  <si>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</si>
  <si>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</si>
  <si>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</si>
  <si>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</si>
  <si>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</si>
  <si>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</si>
  <si>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</si>
  <si>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</si>
  <si>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</si>
  <si>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</si>
  <si>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</si>
  <si>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</si>
  <si>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</si>
  <si>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</si>
  <si>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</si>
  <si>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</si>
  <si>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</si>
  <si>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</si>
  <si>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</si>
  <si>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</si>
  <si>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</si>
  <si>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</si>
  <si>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</si>
  <si>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</si>
  <si>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</si>
  <si>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</si>
  <si>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</si>
  <si>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</si>
  <si>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</si>
  <si>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</si>
  <si>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</si>
  <si>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</si>
  <si>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</si>
  <si>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</si>
  <si>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</si>
  <si>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</si>
  <si>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</si>
  <si>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</si>
  <si>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</si>
  <si>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</si>
  <si>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</si>
  <si>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</si>
  <si>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</si>
  <si>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</si>
  <si>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</si>
  <si>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</si>
  <si>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</si>
  <si>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</si>
  <si>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</si>
  <si>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</si>
  <si>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</si>
  <si>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</si>
  <si>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</si>
  <si>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</si>
  <si>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</si>
  <si>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</si>
  <si>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</si>
  <si>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</si>
  <si>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</si>
  <si>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</si>
  <si>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</si>
  <si>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</si>
  <si>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</si>
  <si>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</si>
  <si>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</si>
  <si>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</si>
  <si>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</si>
  <si>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</si>
  <si>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</si>
  <si>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</si>
  <si>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</si>
  <si>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</si>
  <si>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</si>
  <si>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</si>
  <si>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</si>
  <si>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</si>
  <si>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</si>
  <si>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</si>
  <si>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</si>
  <si>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</si>
  <si>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</si>
  <si>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</si>
  <si>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</si>
  <si>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</si>
  <si>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</si>
  <si>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</si>
  <si>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</si>
  <si>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</si>
  <si>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</si>
  <si>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</si>
  <si>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</si>
  <si>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</si>
  <si>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</si>
  <si>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</si>
  <si>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</si>
  <si>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</si>
  <si>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</si>
  <si>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</si>
  <si>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</si>
  <si>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</si>
  <si>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</si>
  <si>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</si>
  <si>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</si>
  <si>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</si>
  <si>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</si>
  <si>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</si>
  <si>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</si>
  <si>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</si>
  <si>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</si>
  <si>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</si>
  <si>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</si>
  <si>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</si>
  <si>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</si>
  <si>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</si>
  <si>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</si>
  <si>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</si>
  <si>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</si>
  <si>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</si>
  <si>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</si>
  <si>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</si>
  <si>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</si>
  <si>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</si>
  <si>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</si>
  <si>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</si>
  <si>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</si>
  <si>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</si>
  <si>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</si>
  <si>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</si>
  <si>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</si>
  <si>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</si>
  <si>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</si>
  <si>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</si>
  <si>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</si>
  <si>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</si>
  <si>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</si>
  <si>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</si>
  <si>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</si>
  <si>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</si>
  <si>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</si>
  <si>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</si>
  <si>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</si>
  <si>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</si>
  <si>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</si>
  <si>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</si>
  <si>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</si>
  <si>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</si>
  <si>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</si>
  <si>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</si>
  <si>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</si>
  <si>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</si>
  <si>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</si>
  <si>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</si>
  <si>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</si>
  <si>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</si>
  <si>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</si>
  <si>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</si>
  <si>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</si>
  <si>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</si>
  <si>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</si>
  <si>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</si>
  <si>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</si>
  <si>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</si>
  <si>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</si>
  <si>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</si>
  <si>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</si>
  <si>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</si>
  <si>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</si>
  <si>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</si>
  <si>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</si>
  <si>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</si>
  <si>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</si>
  <si>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</si>
  <si>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</si>
  <si>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</si>
  <si>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</si>
  <si>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</si>
  <si>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</si>
  <si>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</si>
  <si>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</si>
  <si>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</si>
  <si>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</si>
  <si>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</si>
  <si>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</si>
  <si>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</si>
  <si>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</si>
  <si>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</si>
  <si>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</si>
  <si>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</si>
  <si>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</si>
  <si>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</si>
  <si>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</si>
  <si>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</si>
  <si>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</si>
  <si>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</si>
  <si>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</si>
  <si>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</si>
  <si>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</si>
  <si>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</si>
  <si>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</si>
  <si>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</si>
  <si>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</si>
  <si>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</si>
  <si>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</si>
  <si>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</si>
  <si>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</si>
  <si>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</si>
  <si>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</si>
  <si>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</si>
  <si>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</si>
  <si>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</si>
  <si>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</si>
  <si>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</si>
  <si>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</si>
  <si>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</si>
  <si>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</si>
  <si>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</si>
  <si>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</si>
  <si>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</si>
  <si>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</si>
  <si>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</si>
  <si>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</si>
  <si>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</si>
  <si>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</si>
  <si>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</si>
  <si>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</si>
  <si>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</si>
  <si>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</si>
  <si>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</si>
  <si>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</si>
  <si>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</si>
  <si>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</si>
  <si>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</si>
  <si>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</si>
  <si>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</si>
  <si>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</si>
  <si>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</si>
  <si>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</si>
  <si>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</si>
  <si>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</si>
  <si>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</si>
  <si>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</si>
  <si>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</si>
  <si>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</si>
  <si>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</si>
  <si>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</si>
  <si>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</si>
  <si>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</si>
  <si>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</si>
  <si>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</si>
  <si>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</si>
  <si>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</si>
  <si>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</si>
  <si>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</si>
  <si>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</si>
  <si>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</si>
  <si>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</si>
  <si>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</si>
  <si>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</si>
  <si>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</si>
  <si>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</si>
  <si>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</si>
  <si>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</si>
  <si>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</si>
  <si>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</si>
  <si>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</si>
  <si>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</si>
  <si>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</si>
  <si>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</si>
  <si>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</si>
  <si>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</si>
  <si>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</si>
  <si>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</si>
  <si>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</si>
  <si>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</si>
  <si>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</si>
  <si>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</si>
  <si>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</si>
  <si>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</si>
  <si>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</si>
  <si>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</si>
  <si>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</si>
  <si>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</si>
  <si>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</si>
  <si>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</si>
  <si>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</si>
  <si>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</si>
  <si>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</si>
  <si>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</si>
  <si>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</si>
  <si>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</si>
  <si>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</si>
  <si>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</si>
  <si>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</si>
  <si>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</si>
  <si>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</si>
  <si>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</si>
  <si>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</si>
  <si>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</si>
  <si>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</si>
  <si>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</si>
  <si>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</si>
  <si>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</si>
  <si>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</si>
  <si>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</si>
  <si>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</si>
  <si>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</si>
  <si>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</si>
  <si>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</si>
  <si>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</si>
  <si>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</si>
  <si>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</si>
  <si>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</si>
  <si>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</si>
  <si>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</si>
  <si>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</si>
  <si>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</si>
  <si>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</si>
  <si>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</si>
  <si>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</si>
  <si>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</si>
  <si>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</si>
  <si>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</si>
  <si>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</si>
  <si>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</si>
  <si>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</si>
  <si>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</si>
  <si>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</si>
  <si>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</si>
  <si>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</si>
  <si>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</si>
  <si>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</si>
  <si>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</si>
  <si>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</si>
  <si>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</si>
  <si>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</si>
  <si>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</si>
  <si>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</si>
  <si>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</si>
  <si>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</si>
  <si>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</si>
  <si>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</si>
  <si>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</si>
  <si>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</si>
  <si>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</si>
  <si>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</si>
  <si>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</si>
  <si>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</si>
  <si>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</si>
  <si>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</si>
  <si>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</si>
  <si>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</si>
  <si>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</si>
  <si>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</si>
  <si>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</si>
  <si>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</si>
  <si>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</si>
  <si>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</si>
  <si>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</si>
  <si>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</si>
  <si>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</si>
  <si>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</si>
  <si>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</si>
  <si>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</si>
  <si>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</si>
  <si>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</si>
  <si>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</si>
  <si>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</si>
  <si>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</si>
  <si>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</si>
  <si>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</si>
  <si>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</si>
  <si>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</si>
  <si>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</si>
  <si>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</si>
  <si>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</si>
  <si>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</si>
  <si>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</si>
  <si>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</si>
  <si>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</si>
  <si>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</si>
  <si>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</si>
  <si>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</si>
  <si>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</si>
  <si>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</si>
  <si>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</si>
  <si>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</si>
  <si>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</si>
  <si>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</si>
  <si>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</si>
  <si>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</si>
  <si>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</si>
  <si>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</si>
  <si>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</si>
  <si>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</si>
  <si>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</si>
  <si>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</si>
  <si>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</si>
  <si>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</si>
  <si>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</si>
  <si>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</si>
  <si>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</si>
  <si>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</si>
  <si>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</si>
  <si>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</si>
  <si>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</si>
  <si>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</si>
  <si>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</si>
  <si>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</si>
  <si>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</si>
  <si>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</si>
  <si>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</si>
  <si>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</si>
  <si>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</si>
  <si>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</si>
  <si>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</si>
  <si>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</si>
  <si>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</si>
  <si>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</si>
  <si>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</si>
  <si>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</si>
  <si>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</si>
  <si>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</si>
  <si>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</si>
  <si>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</si>
  <si>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</si>
  <si>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</si>
  <si>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</si>
  <si>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</si>
  <si>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</si>
  <si>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</si>
  <si>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</si>
  <si>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</si>
  <si>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</si>
  <si>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</si>
  <si>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</si>
  <si>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</si>
  <si>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</si>
  <si>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</si>
  <si>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</si>
  <si>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</si>
  <si>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</si>
  <si>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</si>
  <si>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</si>
  <si>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</si>
  <si>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</si>
  <si>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</si>
  <si>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</si>
  <si>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</si>
  <si>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</si>
  <si>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</si>
  <si>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</si>
  <si>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</si>
  <si>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</si>
  <si>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</si>
  <si>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</si>
  <si>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</si>
  <si>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</si>
  <si>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</si>
  <si>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</si>
  <si>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</si>
  <si>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</si>
  <si>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</si>
  <si>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</si>
  <si>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</si>
  <si>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</si>
  <si>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</si>
  <si>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</si>
  <si>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</si>
  <si>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</si>
  <si>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</si>
  <si>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</si>
  <si>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</si>
  <si>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</si>
  <si>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</si>
  <si>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</si>
  <si>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</si>
  <si>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</si>
  <si>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</si>
  <si>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</si>
  <si>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</si>
  <si>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</si>
  <si>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</si>
  <si>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</si>
  <si>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</si>
  <si>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</si>
  <si>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</si>
  <si>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</si>
  <si>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</si>
  <si>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</si>
  <si>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</si>
  <si>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</si>
  <si>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</si>
  <si>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</si>
  <si>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</si>
  <si>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</si>
  <si>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</si>
  <si>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</si>
  <si>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</si>
  <si>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</si>
  <si>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</si>
  <si>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</si>
  <si>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</si>
  <si>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</si>
  <si>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</si>
  <si>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</si>
  <si>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</si>
  <si>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</si>
  <si>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</si>
  <si>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</si>
  <si>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</si>
  <si>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</si>
  <si>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</si>
  <si>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</si>
  <si>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</si>
  <si>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</si>
  <si>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</si>
  <si>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</si>
  <si>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</si>
  <si>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</si>
  <si>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</si>
  <si>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</si>
  <si>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</si>
  <si>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</si>
  <si>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</si>
  <si>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</si>
  <si>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</si>
  <si>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</si>
  <si>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</si>
  <si>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</si>
  <si>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</si>
  <si>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</si>
  <si>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</si>
  <si>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</si>
  <si>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</si>
  <si>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</si>
  <si>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</si>
  <si>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</si>
  <si>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</si>
  <si>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</si>
  <si>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</si>
  <si>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</si>
  <si>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</si>
  <si>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</si>
  <si>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</si>
  <si>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</si>
  <si>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</si>
  <si>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</si>
  <si>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</si>
  <si>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</si>
  <si>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</si>
  <si>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</si>
  <si>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</si>
  <si>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</si>
  <si>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</si>
  <si>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</si>
  <si>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</si>
  <si>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</si>
  <si>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</si>
  <si>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</si>
  <si>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</si>
  <si>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</si>
  <si>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</si>
  <si>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</si>
  <si>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</si>
  <si>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</si>
  <si>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</si>
  <si>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</si>
  <si>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</si>
  <si>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</si>
  <si>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</si>
  <si>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</si>
  <si>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</si>
  <si>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</si>
  <si>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</si>
  <si>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</si>
  <si>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</si>
  <si>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</si>
  <si>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</si>
  <si>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</si>
  <si>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</si>
  <si>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</si>
  <si>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</si>
  <si>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</si>
  <si>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</si>
  <si>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</si>
  <si>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</si>
  <si>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</si>
  <si>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</si>
  <si>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</si>
  <si>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</si>
  <si>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</si>
  <si>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</si>
  <si>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</si>
  <si>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</si>
  <si>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</si>
  <si>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</si>
  <si>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</si>
  <si>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</si>
  <si>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</si>
  <si>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</si>
  <si>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</si>
  <si>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</si>
  <si>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</si>
  <si>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</si>
  <si>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</si>
  <si>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</si>
  <si>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</si>
  <si>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</si>
  <si>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</si>
  <si>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</si>
  <si>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</si>
  <si>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</si>
  <si>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</si>
  <si>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</si>
  <si>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</si>
  <si>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</si>
  <si>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</si>
  <si>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</si>
  <si>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</si>
  <si>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</si>
  <si>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</si>
  <si>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</si>
  <si>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</si>
  <si>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</si>
  <si>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</si>
  <si>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</si>
  <si>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</si>
  <si>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</si>
  <si>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</si>
  <si>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</si>
  <si>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</si>
  <si>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</si>
  <si>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</si>
  <si>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</si>
  <si>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</si>
  <si>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</si>
  <si>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</si>
  <si>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</si>
  <si>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</si>
  <si>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</si>
  <si>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</si>
  <si>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</si>
  <si>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</si>
  <si>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</si>
  <si>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</si>
  <si>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</si>
  <si>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</si>
  <si>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</si>
  <si>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</si>
  <si>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</si>
  <si>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</si>
  <si>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</si>
  <si>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</si>
  <si>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</si>
  <si>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</si>
  <si>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</si>
  <si>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</si>
  <si>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</si>
  <si>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</si>
  <si>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</si>
  <si>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</si>
  <si>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</si>
  <si>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</si>
  <si>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</si>
  <si>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</si>
  <si>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</si>
  <si>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</si>
  <si>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</si>
  <si>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</si>
  <si>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</si>
  <si>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</si>
  <si>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</si>
  <si>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</si>
  <si>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</si>
  <si>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</si>
  <si>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</si>
  <si>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</si>
  <si>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</si>
  <si>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</si>
  <si>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</si>
  <si>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</si>
  <si>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</si>
  <si>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</si>
  <si>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</si>
  <si>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</si>
  <si>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</si>
  <si>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</si>
  <si>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</si>
  <si>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</si>
  <si>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</si>
  <si>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</si>
  <si>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</si>
  <si>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</si>
  <si>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</si>
  <si>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</si>
  <si>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</si>
  <si>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</si>
  <si>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</si>
  <si>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</si>
  <si>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</si>
  <si>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</si>
  <si>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</si>
  <si>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</si>
  <si>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</si>
  <si>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</si>
  <si>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</si>
  <si>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</si>
  <si>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</si>
  <si>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</si>
  <si>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</si>
  <si>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</si>
  <si>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</si>
  <si>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</si>
  <si>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</si>
  <si>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</si>
  <si>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</si>
  <si>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</si>
  <si>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</si>
  <si>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</si>
  <si>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</si>
  <si>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</si>
  <si>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</si>
  <si>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</si>
  <si>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</si>
  <si>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</si>
  <si>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</si>
  <si>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</si>
  <si>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</si>
  <si>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</si>
  <si>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</si>
  <si>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</si>
  <si>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</si>
  <si>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</si>
  <si>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</si>
  <si>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</si>
  <si>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</si>
  <si>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</si>
  <si>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</si>
  <si>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</si>
  <si>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</si>
  <si>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</si>
  <si>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</si>
  <si>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</si>
  <si>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</si>
  <si>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</si>
  <si>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</si>
  <si>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</si>
  <si>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</si>
  <si>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</si>
  <si>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</si>
  <si>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</si>
  <si>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</si>
  <si>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</si>
  <si>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</si>
  <si>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</si>
  <si>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</si>
  <si>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</si>
  <si>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</si>
  <si>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</si>
  <si>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</si>
  <si>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</si>
  <si>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</si>
  <si>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</si>
  <si>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</si>
  <si>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</si>
  <si>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</si>
  <si>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</si>
  <si>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</si>
  <si>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</si>
  <si>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</si>
  <si>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</si>
  <si>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</si>
  <si>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</si>
  <si>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</si>
  <si>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</si>
  <si>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</si>
  <si>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</si>
  <si>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</si>
  <si>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</si>
  <si>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</si>
  <si>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</si>
  <si>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</si>
  <si>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</si>
  <si>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</si>
  <si>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</si>
  <si>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</si>
  <si>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</si>
  <si>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</si>
  <si>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</si>
  <si>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</si>
  <si>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</si>
  <si>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</si>
  <si>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</si>
  <si>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</si>
  <si>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</si>
  <si>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</si>
  <si>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</si>
  <si>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</si>
  <si>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</si>
  <si>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</si>
  <si>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</si>
  <si>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</si>
  <si>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</si>
  <si>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</si>
  <si>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</si>
  <si>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</si>
  <si>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</si>
  <si>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</si>
  <si>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</si>
  <si>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</si>
  <si>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</si>
  <si>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</si>
  <si>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</si>
  <si>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</si>
  <si>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</si>
  <si>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</si>
  <si>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</si>
  <si>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</si>
  <si>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</si>
  <si>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</si>
  <si>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</si>
  <si>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</si>
  <si>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</si>
  <si>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</si>
  <si>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</si>
  <si>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</si>
  <si>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</si>
  <si>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</si>
  <si>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</si>
  <si>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</si>
  <si>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</si>
  <si>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</si>
  <si>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</si>
  <si>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</si>
  <si>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</si>
  <si>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</si>
  <si>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</si>
  <si>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</si>
  <si>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</si>
  <si>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</si>
  <si>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</si>
  <si>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</si>
  <si>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</si>
  <si>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</si>
  <si>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</si>
  <si>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</si>
  <si>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</si>
  <si>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</si>
  <si>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</si>
  <si>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</si>
  <si>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</si>
  <si>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</si>
  <si>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</si>
  <si>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</si>
  <si>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</si>
  <si>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</si>
  <si>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</si>
  <si>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</si>
  <si>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</si>
  <si>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</si>
  <si>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</si>
  <si>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</si>
  <si>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</si>
  <si>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</si>
  <si>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</si>
  <si>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</si>
  <si>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</si>
  <si>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</si>
  <si>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</si>
  <si>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</si>
  <si>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</si>
  <si>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</si>
  <si>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</si>
  <si>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</si>
  <si>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</si>
  <si>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</si>
  <si>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</si>
  <si>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</si>
  <si>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</si>
  <si>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</si>
  <si>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</si>
  <si>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</si>
  <si>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</si>
  <si>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</si>
  <si>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</si>
  <si>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</si>
  <si>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</si>
  <si>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</si>
  <si>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</si>
  <si>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</si>
  <si>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</si>
  <si>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</si>
  <si>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</si>
  <si>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</si>
  <si>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</si>
  <si>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</si>
  <si>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</si>
  <si>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</si>
  <si>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</si>
  <si>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</si>
  <si>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</si>
  <si>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</si>
  <si>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</si>
  <si>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</si>
  <si>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</si>
  <si>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</si>
  <si>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</si>
  <si>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</si>
  <si>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</si>
  <si>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</si>
  <si>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</si>
  <si>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</si>
  <si>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</si>
  <si>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</si>
  <si>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</si>
  <si>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</si>
  <si>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</si>
  <si>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</si>
  <si>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</si>
  <si>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</si>
  <si>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</si>
  <si>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</si>
  <si>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</si>
  <si>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</si>
  <si>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</si>
  <si>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</si>
  <si>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</si>
  <si>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</si>
  <si>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</si>
  <si>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</si>
  <si>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</si>
  <si>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</si>
  <si>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</si>
  <si>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</si>
  <si>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</si>
  <si>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</si>
  <si>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</si>
  <si>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</si>
  <si>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</si>
  <si>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</si>
  <si>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</si>
  <si>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</si>
  <si>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</si>
  <si>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</si>
  <si>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</si>
  <si>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</si>
  <si>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</si>
  <si>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</si>
  <si>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</si>
  <si>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</si>
  <si>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</si>
  <si>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</si>
  <si>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</si>
  <si>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</si>
  <si>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</si>
  <si>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</si>
  <si>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</si>
  <si>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</si>
  <si>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</si>
  <si>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</si>
  <si>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</si>
  <si>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</si>
  <si>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</si>
  <si>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</si>
  <si>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</si>
  <si>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</si>
  <si>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</si>
  <si>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</si>
  <si>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</si>
  <si>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</si>
  <si>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</si>
  <si>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</si>
  <si>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</si>
  <si>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</si>
  <si>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</si>
  <si>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</si>
  <si>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</si>
  <si>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</si>
  <si>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</si>
  <si>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</si>
  <si>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</si>
  <si>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</si>
  <si>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</si>
  <si>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</si>
  <si>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</si>
  <si>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</si>
  <si>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</si>
  <si>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</si>
  <si>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</si>
  <si>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</si>
  <si>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</si>
  <si>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</si>
  <si>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</si>
  <si>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</si>
  <si>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</si>
  <si>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</si>
  <si>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</si>
  <si>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</si>
  <si>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</si>
  <si>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</si>
  <si>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</si>
  <si>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</si>
  <si>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</si>
  <si>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</si>
  <si>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</si>
  <si>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</si>
  <si>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</si>
  <si>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</si>
  <si>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</si>
  <si>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</si>
  <si>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</si>
  <si>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</si>
  <si>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</si>
  <si>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</si>
  <si>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</si>
  <si>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</si>
  <si>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</si>
  <si>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</si>
  <si>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</si>
  <si>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</si>
  <si>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</si>
  <si>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</si>
  <si>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</si>
  <si>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</si>
  <si>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</si>
  <si>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</si>
  <si>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</si>
  <si>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</si>
  <si>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</si>
  <si>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</si>
  <si>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</si>
  <si>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</si>
  <si>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</si>
  <si>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</si>
  <si>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</si>
  <si>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</si>
  <si>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</si>
  <si>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</si>
  <si>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</si>
  <si>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</si>
  <si>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</si>
  <si>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</si>
  <si>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</si>
  <si>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</si>
  <si>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</si>
  <si>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</si>
  <si>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</si>
  <si>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</si>
  <si>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</si>
  <si>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</si>
  <si>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</si>
  <si>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</si>
  <si>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</si>
  <si>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</si>
  <si>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</si>
  <si>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</si>
  <si>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</si>
  <si>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</si>
  <si>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</si>
  <si>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</si>
  <si>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</si>
  <si>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</si>
  <si>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</si>
  <si>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</si>
  <si>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</si>
  <si>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</si>
  <si>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</si>
  <si>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</si>
  <si>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</si>
  <si>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</si>
  <si>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</si>
  <si>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</si>
  <si>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</si>
  <si>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</si>
  <si>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</si>
  <si>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</si>
  <si>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</si>
  <si>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</si>
  <si>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</si>
  <si>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</si>
  <si>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</si>
  <si>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</si>
  <si>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</si>
  <si>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</si>
  <si>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</si>
  <si>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</si>
  <si>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</si>
  <si>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</si>
  <si>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</si>
  <si>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</si>
  <si>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</si>
  <si>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</si>
  <si>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</si>
  <si>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</si>
  <si>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</si>
  <si>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</si>
  <si>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</si>
  <si>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</si>
  <si>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</si>
  <si>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</si>
  <si>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</si>
  <si>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</si>
  <si>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</si>
  <si>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</si>
  <si>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</si>
  <si>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</si>
  <si>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</si>
  <si>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</si>
  <si>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</si>
  <si>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</si>
  <si>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</si>
  <si>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</si>
  <si>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</si>
  <si>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</si>
  <si>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</si>
  <si>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</si>
  <si>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</si>
  <si>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</si>
  <si>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</si>
  <si>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</si>
  <si>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</si>
  <si>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</si>
  <si>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</si>
  <si>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</si>
  <si>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</si>
  <si>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</si>
  <si>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</si>
  <si>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</si>
  <si>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</si>
  <si>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</si>
  <si>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</si>
  <si>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</si>
  <si>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</si>
  <si>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</si>
  <si>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</si>
  <si>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</si>
  <si>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</si>
  <si>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</si>
  <si>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</si>
  <si>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</si>
  <si>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</si>
  <si>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</si>
  <si>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</si>
  <si>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</si>
  <si>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</si>
  <si>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</si>
  <si>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</si>
  <si>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</si>
  <si>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</si>
  <si>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</si>
  <si>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</si>
  <si>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</si>
  <si>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</si>
  <si>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</si>
  <si>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</si>
  <si>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</si>
  <si>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</si>
  <si>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</si>
  <si>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</si>
  <si>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</si>
  <si>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</si>
  <si>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</si>
  <si>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</si>
  <si>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</si>
  <si>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</si>
  <si>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</si>
  <si>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</si>
  <si>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</si>
  <si>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</si>
  <si>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</si>
  <si>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</si>
  <si>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</si>
  <si>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</si>
  <si>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</si>
  <si>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</si>
  <si>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</si>
  <si>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</si>
  <si>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</si>
  <si>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</si>
  <si>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</si>
  <si>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</si>
  <si>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</si>
  <si>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</si>
  <si>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</si>
  <si>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</si>
  <si>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</si>
  <si>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</si>
  <si>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</si>
  <si>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</si>
  <si>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</si>
  <si>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</si>
  <si>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</si>
  <si>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</si>
  <si>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</si>
  <si>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</si>
  <si>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</si>
  <si>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</si>
  <si>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</si>
  <si>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</si>
  <si>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</si>
  <si>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</si>
  <si>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</si>
  <si>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</si>
  <si>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</si>
  <si>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</si>
  <si>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</si>
  <si>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</si>
  <si>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</si>
  <si>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</si>
  <si>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</si>
  <si>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</si>
  <si>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</si>
  <si>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</si>
  <si>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</si>
  <si>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</si>
  <si>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</si>
  <si>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</si>
  <si>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</si>
  <si>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</si>
  <si>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</si>
  <si>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</si>
  <si>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</si>
  <si>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</si>
  <si>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</si>
  <si>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</si>
  <si>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</si>
  <si>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</si>
  <si>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</si>
  <si>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</si>
  <si>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</si>
  <si>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</si>
  <si>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</si>
  <si>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</si>
  <si>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</si>
  <si>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</si>
  <si>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</si>
  <si>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</si>
  <si>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</si>
  <si>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</si>
  <si>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</si>
  <si>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</si>
  <si>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</si>
  <si>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</si>
  <si>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</si>
  <si>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</si>
  <si>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</si>
  <si>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</si>
  <si>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</si>
  <si>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</si>
  <si>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</si>
  <si>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</si>
  <si>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</si>
  <si>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</si>
  <si>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</si>
  <si>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</si>
  <si>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</si>
  <si>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</si>
  <si>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</si>
  <si>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</si>
  <si>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</si>
  <si>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</si>
  <si>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</si>
  <si>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</si>
  <si>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</si>
  <si>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</si>
  <si>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</si>
  <si>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</si>
  <si>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</si>
  <si>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</si>
  <si>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</si>
  <si>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</si>
  <si>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</si>
  <si>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</si>
  <si>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</si>
  <si>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</si>
  <si>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</si>
  <si>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</si>
  <si>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</si>
  <si>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</si>
  <si>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</si>
  <si>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</si>
  <si>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</si>
  <si>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</si>
  <si>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</si>
  <si>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</si>
  <si>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</si>
  <si>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</si>
  <si>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</si>
  <si>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</si>
  <si>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</si>
  <si>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</si>
  <si>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</si>
  <si>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</si>
  <si>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</si>
  <si>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</si>
  <si>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</si>
  <si>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</si>
  <si>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</si>
  <si>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</si>
  <si>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</si>
  <si>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</si>
  <si>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</si>
  <si>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</si>
  <si>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</si>
  <si>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</si>
  <si>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</si>
  <si>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</si>
  <si>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</si>
  <si>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</si>
  <si>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</si>
  <si>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</si>
  <si>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</si>
  <si>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</si>
  <si>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</si>
  <si>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</si>
  <si>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</si>
  <si>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</si>
  <si>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</si>
  <si>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</si>
  <si>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</si>
  <si>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</si>
  <si>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</si>
  <si>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</si>
  <si>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</si>
  <si>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</si>
  <si>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</si>
  <si>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</si>
  <si>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</si>
  <si>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</si>
  <si>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</si>
  <si>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</si>
  <si>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</si>
  <si>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</si>
  <si>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</si>
  <si>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</si>
  <si>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</si>
  <si>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</si>
  <si>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</si>
  <si>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</si>
  <si>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</si>
  <si>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</si>
  <si>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</si>
  <si>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</si>
  <si>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</si>
  <si>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</si>
  <si>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</si>
  <si>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</si>
  <si>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</si>
  <si>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</si>
  <si>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</si>
  <si>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</si>
  <si>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</si>
  <si>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</si>
  <si>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</si>
  <si>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</si>
  <si>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</si>
  <si>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</si>
  <si>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</si>
  <si>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</si>
  <si>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</si>
  <si>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</si>
  <si>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</si>
  <si>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</si>
  <si>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</si>
  <si>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</si>
  <si>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</si>
  <si>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</si>
  <si>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</si>
  <si>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</si>
  <si>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</si>
  <si>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</si>
  <si>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</si>
  <si>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</si>
  <si>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</si>
  <si>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</si>
  <si>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</si>
  <si>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</si>
  <si>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</si>
  <si>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</si>
  <si>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</si>
  <si>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</si>
  <si>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</si>
  <si>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</si>
  <si>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</si>
  <si>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</si>
  <si>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</si>
  <si>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</si>
  <si>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</si>
  <si>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</si>
  <si>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</si>
  <si>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</si>
  <si>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</si>
  <si>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</si>
  <si>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</si>
  <si>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</si>
  <si>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</si>
  <si>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</si>
  <si>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</si>
  <si>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</si>
  <si>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</si>
  <si>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</si>
  <si>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</si>
  <si>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</si>
  <si>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</si>
  <si>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</si>
  <si>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</si>
  <si>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</si>
  <si>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</si>
  <si>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</si>
  <si>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</si>
  <si>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</si>
  <si>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</si>
  <si>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</si>
  <si>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</si>
  <si>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</si>
  <si>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</si>
  <si>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</si>
  <si>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</si>
  <si>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</si>
  <si>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</si>
  <si>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</si>
  <si>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</si>
  <si>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</si>
  <si>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</si>
  <si>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</si>
  <si>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</si>
  <si>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</si>
  <si>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</si>
  <si>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</si>
  <si>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</si>
  <si>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</si>
  <si>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</si>
  <si>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</si>
  <si>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</si>
  <si>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</si>
  <si>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</si>
  <si>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</si>
  <si>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</si>
  <si>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</si>
  <si>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</si>
  <si>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</si>
  <si>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</si>
  <si>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</si>
  <si>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</si>
  <si>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</si>
  <si>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</si>
  <si>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</si>
  <si>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</si>
  <si>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</si>
  <si>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</si>
  <si>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</si>
  <si>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</si>
  <si>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</si>
  <si>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</si>
  <si>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</si>
  <si>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</si>
  <si>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</si>
  <si>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</si>
  <si>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</si>
  <si>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</si>
  <si>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</si>
  <si>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</si>
  <si>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</si>
  <si>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</si>
  <si>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</si>
  <si>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</si>
  <si>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</si>
  <si>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</si>
  <si>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</si>
  <si>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</si>
  <si>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</si>
  <si>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</si>
  <si>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</si>
  <si>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</si>
  <si>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</si>
  <si>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</si>
  <si>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</si>
  <si>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</si>
  <si>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</si>
  <si>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</si>
  <si>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</si>
  <si>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</si>
  <si>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</si>
  <si>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</si>
  <si>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</si>
  <si>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</si>
  <si>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</si>
  <si>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</si>
  <si>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</si>
  <si>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</si>
  <si>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</si>
  <si>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</si>
  <si>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</si>
  <si>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</si>
  <si>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</si>
  <si>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</si>
  <si>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</si>
  <si>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</si>
  <si>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</si>
  <si>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</si>
  <si>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</si>
  <si>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</si>
  <si>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</si>
  <si>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</si>
  <si>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</si>
  <si>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</si>
  <si>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</si>
  <si>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</si>
  <si>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</si>
  <si>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</si>
  <si>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</si>
  <si>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</si>
  <si>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</si>
  <si>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</si>
  <si>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</si>
  <si>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</si>
  <si>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</si>
  <si>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</si>
  <si>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</si>
  <si>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</si>
  <si>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</si>
  <si>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</si>
  <si>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</si>
  <si>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</si>
  <si>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</si>
  <si>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</si>
  <si>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</si>
  <si>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</si>
  <si>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</si>
  <si>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</si>
  <si>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</si>
  <si>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</si>
  <si>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</si>
  <si>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</si>
  <si>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</si>
  <si>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</si>
  <si>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</si>
  <si>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</si>
  <si>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</si>
  <si>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</si>
  <si>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</si>
  <si>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</si>
  <si>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</si>
  <si>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</si>
  <si>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</si>
  <si>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</si>
  <si>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</si>
  <si>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</si>
  <si>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</si>
  <si>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</si>
  <si>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</si>
  <si>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</si>
  <si>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</si>
  <si>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</si>
  <si>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</si>
  <si>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</si>
  <si>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</si>
  <si>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</si>
  <si>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</si>
  <si>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</si>
  <si>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</si>
  <si>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</si>
  <si>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</si>
  <si>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</si>
  <si>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</si>
  <si>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</si>
  <si>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</si>
  <si>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</si>
  <si>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</si>
  <si>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</si>
  <si>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</si>
  <si>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</si>
  <si>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</si>
  <si>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</si>
  <si>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</si>
  <si>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</si>
  <si>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</si>
  <si>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</si>
  <si>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</si>
  <si>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</si>
  <si>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</si>
  <si>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</si>
  <si>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</si>
  <si>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</si>
  <si>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</si>
  <si>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</si>
  <si>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</si>
  <si>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</si>
  <si>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</si>
  <si>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</si>
  <si>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</si>
  <si>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</si>
  <si>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</si>
  <si>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</si>
  <si>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</si>
  <si>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</si>
  <si>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</si>
  <si>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</si>
  <si>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</si>
  <si>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</si>
  <si>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</si>
  <si>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</si>
  <si>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</si>
  <si>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</si>
  <si>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</si>
  <si>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</si>
  <si>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</si>
  <si>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</si>
  <si>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</si>
  <si>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</si>
  <si>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</si>
  <si>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</si>
  <si>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</si>
  <si>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</si>
  <si>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</si>
  <si>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</si>
  <si>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</si>
  <si>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</si>
  <si>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</si>
  <si>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</si>
  <si>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</si>
  <si>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</si>
  <si>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</si>
  <si>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</si>
  <si>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</si>
  <si>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</si>
  <si>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</si>
  <si>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</si>
  <si>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</si>
  <si>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</si>
  <si>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</si>
  <si>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</si>
  <si>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</si>
  <si>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</si>
  <si>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</si>
  <si>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</si>
  <si>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</si>
  <si>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</si>
  <si>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</si>
  <si>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</si>
  <si>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</si>
  <si>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</si>
  <si>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</si>
  <si>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</si>
  <si>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</si>
  <si>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</si>
  <si>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</si>
  <si>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</si>
  <si>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</si>
  <si>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</si>
  <si>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</si>
  <si>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</si>
  <si>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</si>
  <si>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</si>
  <si>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</si>
  <si>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</si>
  <si>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</si>
  <si>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</si>
  <si>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</si>
  <si>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</si>
  <si>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</si>
  <si>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</si>
  <si>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</si>
  <si>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</si>
  <si>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</si>
  <si>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</si>
  <si>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</si>
  <si>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</si>
  <si>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</si>
  <si>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</si>
  <si>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</si>
  <si>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</si>
  <si>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</si>
  <si>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</si>
  <si>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</si>
  <si>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</si>
  <si>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</si>
  <si>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</si>
  <si>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</si>
  <si>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</si>
  <si>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</si>
  <si>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</si>
  <si>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</si>
  <si>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</si>
  <si>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</si>
  <si>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</si>
  <si>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</si>
  <si>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</si>
  <si>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</si>
  <si>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</si>
  <si>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</si>
  <si>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</si>
  <si>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</si>
  <si>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</si>
  <si>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</si>
  <si>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</si>
  <si>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</si>
  <si>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</si>
  <si>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</si>
  <si>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</si>
  <si>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</si>
  <si>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</si>
  <si>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</si>
  <si>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</si>
  <si>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</si>
  <si>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</si>
  <si>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</si>
  <si>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</si>
  <si>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</si>
  <si>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</si>
  <si>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</si>
  <si>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</si>
  <si>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</si>
  <si>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</si>
  <si>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</si>
  <si>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</si>
  <si>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</si>
  <si>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</si>
  <si>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</si>
  <si>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</si>
  <si>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</si>
  <si>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</si>
  <si>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</si>
  <si>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</si>
  <si>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</si>
  <si>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</si>
  <si>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</si>
  <si>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</si>
  <si>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</si>
  <si>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</si>
  <si>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</si>
  <si>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</si>
  <si>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</si>
  <si>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</si>
  <si>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</si>
  <si>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</si>
  <si>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</si>
  <si>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</si>
  <si>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</si>
  <si>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</si>
  <si>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</si>
  <si>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</si>
  <si>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</si>
  <si>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</si>
  <si>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</si>
  <si>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</si>
  <si>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</si>
  <si>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</si>
  <si>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</si>
  <si>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</si>
  <si>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</si>
  <si>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</si>
  <si>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</si>
  <si>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</si>
  <si>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</si>
  <si>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</si>
  <si>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</si>
  <si>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</si>
  <si>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</si>
  <si>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</si>
  <si>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</si>
  <si>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</si>
  <si>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</si>
  <si>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</si>
  <si>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</si>
  <si>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</si>
  <si>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</si>
  <si>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</si>
  <si>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</si>
  <si>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</si>
  <si>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</si>
  <si>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</si>
  <si>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</si>
  <si>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</si>
  <si>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</si>
  <si>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</si>
  <si>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</si>
  <si>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</si>
  <si>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</si>
  <si>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</si>
  <si>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</si>
  <si>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</si>
  <si>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</si>
  <si>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</si>
  <si>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</si>
  <si>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</si>
  <si>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</si>
  <si>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</si>
  <si>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</si>
  <si>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</si>
  <si>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</si>
  <si>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</si>
  <si>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</si>
  <si>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</si>
  <si>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</si>
  <si>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</si>
  <si>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</si>
  <si>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</si>
  <si>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</si>
  <si>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</si>
  <si>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</si>
  <si>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</si>
  <si>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</si>
  <si>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</si>
  <si>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</si>
  <si>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</si>
  <si>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</si>
  <si>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</si>
  <si>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</si>
  <si>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</si>
  <si>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</si>
  <si>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</si>
  <si>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</si>
  <si>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</si>
  <si>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</si>
  <si>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</si>
  <si>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</si>
  <si>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</si>
  <si>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</si>
  <si>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</si>
  <si>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</si>
  <si>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</si>
  <si>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</si>
  <si>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</si>
  <si>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</si>
  <si>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</si>
  <si>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</si>
  <si>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</si>
  <si>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</si>
  <si>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</si>
  <si>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</si>
  <si>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</si>
  <si>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</si>
  <si>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</si>
  <si>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</si>
  <si>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</si>
  <si>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</si>
  <si>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</si>
  <si>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</si>
  <si>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</si>
  <si>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</si>
  <si>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</si>
  <si>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</si>
  <si>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</si>
  <si>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</si>
  <si>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</si>
  <si>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</si>
  <si>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</si>
  <si>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</si>
  <si>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</si>
  <si>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</si>
  <si>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</si>
  <si>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</si>
  <si>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</si>
  <si>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</si>
  <si>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</si>
  <si>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</si>
  <si>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</si>
  <si>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</si>
  <si>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</si>
  <si>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</si>
  <si>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</si>
  <si>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</si>
  <si>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</si>
  <si>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</si>
  <si>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</si>
  <si>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</si>
  <si>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</si>
  <si>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</si>
  <si>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</si>
  <si>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</si>
  <si>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</si>
  <si>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</si>
  <si>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</si>
  <si>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</si>
  <si>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</si>
  <si>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</si>
  <si>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</si>
  <si>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</si>
  <si>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</si>
  <si>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</si>
  <si>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</si>
  <si>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</si>
  <si>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</si>
  <si>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</si>
  <si>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</si>
  <si>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</si>
  <si>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</si>
  <si>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</si>
  <si>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</si>
  <si>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</si>
  <si>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</si>
  <si>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</si>
  <si>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</si>
  <si>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</si>
  <si>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</si>
  <si>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</si>
  <si>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</si>
  <si>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</si>
  <si>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</si>
  <si>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</si>
  <si>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</si>
  <si>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</si>
  <si>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</si>
  <si>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</si>
  <si>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</si>
  <si>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</si>
  <si>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</si>
  <si>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</si>
  <si>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</si>
  <si>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</si>
  <si>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</si>
  <si>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</si>
  <si>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</si>
  <si>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</si>
  <si>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</si>
  <si>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</si>
  <si>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</si>
  <si>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</si>
  <si>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</si>
  <si>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</si>
  <si>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</si>
  <si>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</si>
  <si>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</si>
  <si>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</si>
  <si>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</si>
  <si>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</si>
  <si>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</si>
  <si>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</si>
  <si>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</si>
  <si>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</si>
  <si>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</si>
  <si>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</si>
  <si>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</si>
  <si>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</si>
  <si>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</si>
  <si>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</si>
  <si>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</si>
  <si>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</si>
  <si>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</si>
  <si>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</si>
  <si>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</si>
  <si>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</si>
  <si>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</si>
  <si>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</si>
  <si>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</si>
  <si>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</si>
  <si>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</si>
  <si>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</si>
  <si>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</si>
  <si>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</si>
  <si>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</si>
  <si>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</si>
  <si>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</si>
  <si>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</si>
  <si>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</si>
  <si>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</si>
  <si>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</si>
  <si>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</si>
  <si>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</si>
  <si>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</si>
  <si>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</si>
  <si>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</si>
  <si>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</si>
  <si>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</si>
  <si>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</si>
  <si>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</si>
  <si>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</si>
  <si>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</si>
  <si>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</si>
  <si>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</si>
  <si>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</si>
  <si>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</si>
  <si>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</si>
  <si>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</si>
  <si>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</si>
  <si>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</si>
  <si>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</si>
  <si>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</si>
  <si>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</si>
  <si>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</si>
  <si>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</si>
  <si>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</si>
  <si>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</si>
  <si>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</si>
  <si>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</si>
  <si>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</si>
  <si>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</si>
  <si>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</si>
  <si>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</si>
  <si>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</si>
  <si>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</si>
  <si>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</si>
  <si>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</si>
  <si>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</si>
  <si>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</si>
  <si>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</si>
  <si>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</si>
  <si>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</si>
  <si>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</si>
  <si>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</si>
  <si>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</si>
  <si>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</si>
  <si>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</si>
  <si>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</si>
  <si>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</si>
  <si>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</si>
  <si>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</si>
  <si>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</si>
  <si>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</si>
  <si>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</si>
  <si>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</si>
  <si>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</si>
  <si>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</si>
  <si>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</si>
  <si>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</si>
  <si>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</si>
  <si>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</si>
  <si>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</si>
  <si>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</si>
  <si>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</si>
  <si>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</si>
  <si>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</si>
  <si>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</si>
  <si>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</si>
  <si>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</si>
  <si>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</si>
  <si>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</si>
  <si>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</si>
  <si>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</si>
  <si>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</si>
  <si>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</si>
  <si>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</si>
  <si>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</si>
  <si>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</si>
  <si>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</si>
  <si>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</si>
  <si>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</si>
  <si>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</si>
  <si>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</si>
  <si>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</si>
  <si>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</si>
  <si>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</si>
  <si>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</si>
  <si>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</si>
  <si>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</si>
  <si>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</si>
  <si>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</si>
  <si>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</si>
  <si>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</si>
  <si>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</si>
  <si>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</si>
  <si>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</si>
  <si>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</si>
  <si>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</si>
  <si>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</si>
  <si>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</si>
  <si>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</si>
  <si>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</si>
  <si>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</si>
  <si>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</si>
  <si>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</si>
  <si>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</si>
  <si>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</si>
  <si>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</si>
  <si>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</si>
  <si>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</si>
  <si>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</si>
  <si>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</si>
  <si>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</si>
  <si>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</si>
  <si>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</si>
  <si>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</si>
  <si>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</si>
  <si>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</si>
  <si>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</si>
  <si>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</si>
  <si>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</si>
  <si>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</si>
  <si>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</si>
  <si>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</si>
  <si>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</si>
  <si>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</si>
  <si>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</si>
  <si>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</si>
  <si>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</si>
  <si>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</si>
  <si>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</si>
  <si>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</si>
  <si>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</si>
  <si>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</si>
  <si>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</si>
  <si>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</si>
  <si>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</si>
  <si>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</si>
  <si>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</si>
  <si>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</si>
  <si>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</si>
  <si>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</si>
  <si>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</si>
  <si>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</si>
  <si>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</si>
  <si>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</si>
  <si>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</si>
  <si>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</si>
  <si>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</si>
  <si>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</si>
  <si>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</si>
  <si>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</si>
  <si>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</si>
  <si>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</si>
  <si>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</si>
  <si>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</si>
  <si>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</si>
  <si>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</si>
  <si>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</si>
  <si>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</si>
  <si>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</si>
  <si>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</si>
  <si>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</si>
  <si>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</si>
  <si>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</si>
  <si>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</si>
  <si>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</si>
  <si>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</si>
  <si>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</si>
  <si>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</si>
  <si>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</si>
  <si>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</si>
  <si>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</si>
  <si>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</si>
  <si>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</si>
  <si>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</si>
  <si>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</si>
  <si>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</si>
  <si>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</si>
  <si>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</si>
  <si>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</si>
  <si>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</si>
  <si>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</si>
  <si>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</si>
  <si>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</si>
  <si>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</si>
  <si>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</si>
  <si>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</si>
  <si>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</si>
  <si>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</si>
  <si>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</si>
  <si>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</si>
  <si>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</si>
  <si>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</si>
  <si>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</si>
  <si>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</si>
  <si>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</si>
  <si>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</si>
  <si>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</si>
  <si>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</si>
  <si>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</si>
  <si>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</si>
  <si>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</si>
  <si>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</si>
  <si>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</si>
  <si>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</si>
  <si>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</si>
  <si>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</si>
  <si>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</si>
  <si>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</si>
  <si>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</si>
  <si>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</si>
  <si>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</si>
  <si>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</si>
  <si>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</si>
  <si>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</si>
  <si>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</si>
  <si>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</si>
  <si>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</si>
  <si>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</si>
  <si>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</si>
  <si>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</si>
  <si>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</si>
  <si>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</si>
  <si>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</si>
  <si>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</si>
  <si>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</si>
  <si>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</si>
  <si>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</si>
  <si>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</si>
  <si>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</si>
  <si>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</si>
  <si>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</si>
  <si>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</si>
  <si>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</si>
  <si>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</si>
  <si>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</si>
  <si>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</si>
  <si>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</si>
  <si>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</si>
  <si>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</si>
  <si>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</si>
  <si>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</si>
  <si>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</si>
  <si>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</si>
  <si>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</si>
  <si>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</si>
  <si>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</si>
  <si>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</si>
  <si>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</si>
  <si>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</si>
  <si>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</si>
  <si>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</si>
  <si>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</si>
  <si>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</si>
  <si>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</si>
  <si>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</si>
  <si>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</si>
  <si>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</si>
  <si>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</si>
  <si>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</si>
  <si>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</si>
  <si>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</si>
  <si>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</si>
  <si>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</si>
  <si>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</si>
  <si>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</si>
  <si>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</si>
  <si>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</si>
  <si>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</si>
  <si>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</si>
  <si>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</si>
  <si>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</si>
  <si>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</si>
  <si>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</si>
  <si>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</si>
  <si>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</si>
  <si>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</si>
  <si>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</si>
  <si>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</si>
  <si>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</si>
  <si>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</si>
  <si>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</si>
  <si>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</si>
  <si>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</si>
  <si>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</si>
  <si>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</si>
  <si>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</si>
  <si>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</si>
  <si>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</si>
  <si>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</si>
  <si>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</si>
  <si>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</si>
  <si>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</si>
  <si>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</si>
  <si>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</si>
  <si>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</si>
  <si>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</si>
  <si>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</si>
  <si>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</si>
  <si>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</si>
  <si>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</si>
  <si>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</si>
  <si>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</si>
  <si>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</si>
  <si>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</si>
  <si>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</si>
  <si>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</si>
  <si>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</si>
  <si>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</si>
  <si>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</si>
  <si>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</si>
  <si>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</si>
  <si>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</si>
  <si>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</si>
  <si>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</si>
  <si>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</si>
  <si>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</si>
  <si>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</si>
  <si>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</si>
  <si>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</si>
  <si>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</si>
  <si>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</si>
  <si>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</si>
  <si>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</si>
  <si>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</si>
  <si>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</si>
  <si>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</si>
  <si>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</si>
  <si>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</si>
  <si>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</si>
  <si>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</si>
  <si>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</si>
  <si>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</si>
  <si>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</si>
  <si>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</si>
  <si>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</si>
  <si>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</si>
  <si>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</si>
  <si>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</si>
  <si>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</si>
  <si>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</si>
  <si>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</si>
  <si>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</si>
  <si>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</si>
  <si>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</si>
  <si>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</si>
  <si>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</si>
  <si>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</si>
  <si>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</si>
  <si>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</si>
  <si>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</si>
  <si>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</si>
  <si>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</si>
  <si>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</si>
  <si>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</si>
  <si>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</si>
  <si>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</si>
  <si>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</si>
  <si>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</si>
  <si>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</si>
  <si>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</si>
  <si>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</si>
  <si>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</si>
  <si>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</si>
  <si>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</si>
  <si>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</si>
  <si>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</si>
  <si>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</si>
  <si>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</si>
  <si>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</si>
  <si>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</si>
  <si>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</si>
  <si>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</si>
  <si>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</si>
  <si>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</si>
  <si>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</si>
  <si>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</si>
  <si>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</si>
  <si>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</si>
  <si>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</si>
  <si>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</si>
  <si>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</si>
  <si>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</si>
  <si>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</si>
  <si>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</si>
  <si>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</si>
  <si>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</si>
  <si>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</si>
  <si>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</si>
  <si>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</si>
  <si>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</si>
  <si>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</si>
  <si>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</si>
  <si>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</si>
  <si>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</si>
  <si>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</si>
  <si>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</si>
  <si>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</si>
  <si>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</si>
  <si>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</si>
  <si>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</si>
  <si>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</si>
  <si>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</si>
  <si>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</si>
  <si>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</si>
  <si>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</si>
  <si>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</si>
  <si>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</si>
  <si>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</si>
  <si>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</si>
  <si>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</si>
  <si>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</si>
  <si>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</si>
  <si>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</si>
  <si>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</si>
  <si>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</si>
  <si>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</si>
  <si>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</si>
  <si>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</si>
  <si>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</si>
  <si>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</si>
  <si>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</si>
  <si>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</si>
  <si>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</si>
  <si>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</si>
  <si>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</si>
  <si>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</si>
  <si>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</si>
  <si>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</si>
  <si>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</si>
  <si>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</si>
  <si>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</si>
  <si>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</si>
  <si>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</si>
  <si>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</si>
  <si>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</si>
  <si>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</si>
  <si>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</si>
  <si>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</si>
  <si>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</si>
  <si>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</si>
  <si>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</si>
  <si>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</si>
  <si>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</si>
  <si>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</si>
  <si>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</si>
  <si>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</si>
  <si>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</si>
  <si>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</si>
  <si>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</si>
  <si>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</si>
  <si>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</si>
  <si>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</si>
  <si>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</si>
  <si>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</si>
  <si>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</si>
  <si>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</si>
  <si>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</si>
  <si>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</si>
  <si>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</si>
  <si>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</si>
  <si>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</si>
  <si>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</si>
  <si>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</si>
  <si>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</si>
  <si>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</si>
  <si>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</si>
  <si>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</si>
  <si>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</si>
  <si>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</si>
  <si>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</si>
  <si>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</si>
  <si>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</si>
  <si>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</si>
  <si>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</si>
  <si>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</si>
  <si>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</si>
  <si>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</si>
  <si>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</si>
  <si>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</si>
  <si>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</si>
  <si>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</si>
  <si>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</si>
  <si>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</si>
  <si>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</si>
  <si>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</si>
  <si>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</si>
  <si>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</si>
  <si>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</si>
  <si>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</si>
  <si>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</si>
  <si>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</si>
  <si>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</si>
  <si>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</si>
  <si>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</si>
  <si>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</si>
  <si>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</si>
  <si>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</si>
  <si>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</si>
  <si>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</si>
  <si>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</si>
  <si>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</si>
  <si>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</si>
  <si>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</si>
  <si>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</si>
  <si>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</si>
  <si>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</si>
  <si>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</si>
  <si>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</si>
  <si>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</si>
  <si>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</si>
  <si>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</si>
  <si>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</si>
  <si>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</si>
  <si>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</si>
  <si>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</si>
  <si>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</si>
  <si>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</si>
  <si>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</si>
  <si>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</si>
  <si>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</si>
  <si>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</si>
  <si>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</si>
  <si>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</si>
  <si>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</si>
  <si>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</si>
  <si>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</si>
  <si>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</si>
  <si>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</si>
  <si>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</si>
  <si>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</si>
  <si>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</si>
  <si>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</si>
  <si>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</si>
  <si>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</si>
  <si>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</si>
  <si>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</si>
  <si>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</si>
  <si>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</si>
  <si>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</si>
  <si>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</si>
  <si>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</si>
  <si>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</si>
  <si>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</si>
  <si>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</si>
  <si>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</si>
  <si>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</si>
  <si>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</si>
  <si>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</si>
  <si>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</si>
  <si>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</si>
  <si>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</si>
  <si>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</si>
  <si>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</si>
  <si>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</si>
  <si>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</si>
  <si>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</si>
  <si>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</si>
  <si>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</si>
  <si>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</si>
  <si>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</si>
  <si>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</si>
  <si>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</si>
  <si>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</si>
  <si>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</si>
  <si>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</si>
  <si>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</si>
  <si>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</si>
  <si>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</si>
  <si>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</si>
  <si>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</si>
  <si>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</si>
  <si>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</si>
  <si>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</si>
  <si>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</si>
  <si>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</si>
  <si>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</si>
  <si>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</si>
  <si>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</si>
  <si>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</si>
  <si>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</si>
  <si>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</si>
  <si>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</si>
  <si>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</si>
  <si>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</si>
  <si>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</si>
  <si>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</si>
  <si>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</si>
  <si>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</si>
  <si>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</si>
  <si>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</si>
  <si>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</si>
  <si>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</si>
  <si>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</si>
  <si>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</si>
  <si>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</si>
  <si>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</si>
  <si>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</si>
  <si>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</si>
  <si>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</si>
  <si>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</si>
  <si>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</si>
  <si>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</si>
  <si>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</si>
  <si>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</si>
  <si>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</si>
  <si>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</si>
  <si>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</si>
  <si>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</si>
  <si>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</si>
  <si>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</si>
  <si>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</si>
  <si>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</si>
  <si>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</si>
  <si>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</si>
  <si>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</si>
  <si>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</si>
  <si>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</si>
  <si>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</si>
  <si>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</si>
  <si>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</si>
  <si>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</si>
  <si>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</si>
  <si>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</si>
  <si>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</si>
  <si>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</si>
  <si>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</si>
  <si>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</si>
  <si>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</si>
  <si>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</si>
  <si>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</si>
  <si>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</si>
  <si>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</si>
  <si>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</si>
  <si>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</si>
  <si>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</si>
  <si>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</si>
  <si>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</si>
  <si>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</si>
  <si>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</si>
  <si>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</si>
  <si>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</si>
  <si>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</si>
  <si>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</si>
  <si>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</si>
  <si>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</si>
  <si>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</si>
  <si>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</si>
  <si>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</si>
  <si>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</si>
  <si>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</si>
  <si>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</si>
  <si>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</si>
  <si>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</si>
  <si>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</si>
  <si>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</si>
  <si>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</si>
  <si>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</si>
  <si>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</si>
  <si>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</si>
  <si>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</si>
  <si>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</si>
  <si>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</si>
  <si>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</si>
  <si>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</si>
  <si>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</si>
  <si>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</si>
  <si>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</si>
  <si>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</si>
  <si>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</si>
  <si>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</si>
  <si>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</si>
  <si>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</si>
  <si>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</si>
  <si>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</si>
  <si>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</si>
  <si>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</si>
  <si>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</si>
  <si>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</si>
  <si>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</si>
  <si>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</si>
  <si>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</si>
  <si>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</si>
  <si>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</si>
  <si>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</si>
  <si>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</si>
  <si>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</si>
  <si>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</si>
  <si>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</si>
  <si>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</si>
  <si>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</si>
  <si>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</si>
  <si>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</si>
  <si>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</si>
  <si>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</si>
  <si>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</si>
  <si>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</si>
  <si>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</si>
  <si>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</si>
  <si>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</si>
  <si>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</si>
  <si>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</si>
  <si>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</si>
  <si>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</si>
  <si>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</si>
  <si>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</si>
  <si>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</si>
  <si>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</si>
  <si>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</si>
  <si>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</si>
  <si>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</si>
  <si>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</si>
  <si>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</si>
  <si>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</si>
  <si>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</si>
  <si>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</si>
  <si>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</si>
  <si>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</si>
  <si>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</si>
  <si>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</si>
  <si>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</si>
  <si>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</si>
  <si>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</si>
  <si>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</si>
  <si>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</si>
  <si>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</si>
  <si>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</si>
  <si>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</si>
  <si>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</si>
  <si>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</si>
  <si>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</si>
  <si>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</si>
  <si>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</si>
  <si>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</si>
  <si>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</si>
  <si>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</si>
  <si>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</si>
  <si>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</si>
  <si>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</si>
  <si>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</si>
  <si>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</si>
  <si>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</si>
  <si>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</si>
  <si>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</si>
  <si>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</si>
  <si>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</si>
  <si>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</si>
  <si>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</si>
  <si>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</si>
  <si>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</si>
  <si>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</si>
  <si>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</si>
  <si>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</si>
  <si>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</si>
  <si>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</si>
  <si>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</si>
  <si>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</si>
  <si>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</si>
  <si>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</si>
  <si>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</si>
  <si>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</si>
  <si>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</si>
  <si>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</si>
  <si>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</si>
  <si>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</si>
  <si>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</si>
  <si>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</si>
  <si>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</si>
  <si>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</si>
  <si>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</si>
  <si>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</si>
  <si>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</si>
  <si>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</si>
  <si>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</si>
  <si>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</si>
  <si>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</si>
  <si>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</si>
  <si>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</si>
  <si>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</si>
  <si>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</si>
  <si>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</si>
  <si>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</si>
  <si>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</si>
  <si>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</si>
  <si>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</si>
  <si>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</si>
  <si>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</si>
  <si>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</si>
  <si>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</si>
  <si>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</si>
  <si>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</si>
  <si>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</si>
  <si>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</si>
  <si>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</si>
  <si>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</si>
  <si>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</si>
  <si>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</si>
  <si>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</si>
  <si>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</si>
  <si>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</si>
  <si>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</si>
  <si>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</si>
  <si>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</si>
  <si>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</si>
  <si>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</si>
  <si>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</si>
  <si>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</si>
  <si>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</si>
  <si>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</si>
  <si>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</si>
  <si>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</si>
  <si>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</si>
  <si>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</si>
  <si>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</si>
  <si>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</si>
  <si>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</si>
  <si>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</si>
  <si>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</si>
  <si>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</si>
  <si>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</si>
  <si>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</si>
  <si>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</si>
  <si>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</si>
  <si>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</si>
  <si>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</si>
  <si>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</si>
  <si>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</si>
  <si>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</si>
  <si>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</si>
  <si>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</si>
  <si>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</si>
  <si>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</si>
  <si>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</si>
  <si>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</si>
  <si>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</si>
  <si>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</si>
  <si>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</si>
  <si>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</si>
  <si>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</si>
  <si>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</si>
  <si>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</si>
  <si>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</si>
  <si>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</si>
  <si>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</si>
  <si>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</si>
  <si>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</si>
  <si>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</si>
  <si>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</si>
  <si>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</si>
  <si>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</si>
  <si>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</si>
  <si>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</si>
  <si>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</si>
  <si>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</si>
  <si>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</si>
  <si>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</si>
  <si>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</si>
  <si>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</si>
  <si>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</si>
  <si>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</si>
  <si>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</si>
  <si>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</si>
  <si>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</si>
  <si>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</si>
  <si>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</si>
  <si>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</si>
  <si>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</si>
  <si>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</si>
  <si>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</si>
  <si>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</si>
  <si>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</si>
  <si>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</si>
  <si>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</si>
  <si>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</si>
  <si>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</si>
  <si>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</si>
  <si>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</si>
  <si>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</si>
  <si>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</si>
  <si>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</si>
  <si>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</si>
  <si>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</si>
  <si>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</si>
  <si>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</si>
  <si>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</si>
  <si>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</si>
  <si>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</si>
  <si>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</si>
  <si>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</si>
  <si>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</si>
  <si>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</si>
  <si>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</si>
  <si>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</si>
  <si>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</si>
  <si>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</si>
  <si>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</si>
  <si>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</si>
  <si>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</si>
  <si>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</si>
  <si>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</si>
  <si>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</si>
  <si>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</si>
  <si>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</si>
  <si>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</si>
  <si>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</si>
  <si>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</si>
  <si>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</si>
  <si>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</si>
  <si>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</si>
  <si>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</si>
  <si>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</si>
  <si>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</si>
  <si>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</si>
  <si>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</si>
  <si>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</si>
  <si>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</si>
  <si>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</si>
  <si>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</si>
  <si>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</si>
  <si>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</si>
  <si>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</si>
  <si>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</si>
  <si>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</si>
  <si>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</si>
  <si>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</si>
  <si>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</si>
  <si>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</si>
  <si>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</si>
  <si>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</si>
  <si>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</si>
  <si>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</si>
  <si>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</si>
  <si>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</si>
  <si>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</si>
  <si>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</si>
  <si>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</si>
  <si>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</si>
  <si>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</si>
  <si>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</si>
  <si>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</si>
  <si>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</si>
  <si>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</si>
  <si>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</si>
  <si>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</si>
  <si>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</si>
  <si>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</si>
  <si>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</si>
  <si>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</si>
  <si>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</si>
  <si>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</si>
  <si>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</si>
  <si>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</si>
  <si>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</si>
  <si>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</si>
  <si>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</si>
  <si>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</si>
  <si>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</si>
  <si>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</si>
  <si>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</si>
  <si>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</si>
  <si>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</si>
  <si>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</si>
  <si>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</si>
  <si>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</si>
  <si>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</si>
  <si>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</si>
  <si>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</si>
  <si>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</si>
  <si>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</si>
  <si>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</si>
  <si>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</si>
  <si>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</si>
  <si>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</si>
  <si>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</si>
  <si>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</si>
  <si>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</si>
  <si>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</si>
  <si>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</si>
  <si>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</si>
  <si>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</si>
  <si>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</si>
  <si>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</si>
  <si>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</si>
  <si>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</si>
  <si>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</si>
  <si>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</si>
  <si>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</si>
  <si>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</si>
  <si>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</si>
  <si>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</si>
  <si>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</si>
  <si>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</si>
  <si>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</si>
  <si>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</si>
  <si>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</si>
  <si>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</si>
  <si>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</si>
  <si>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</si>
  <si>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</si>
  <si>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</si>
  <si>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</si>
  <si>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</si>
  <si>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</si>
  <si>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</si>
  <si>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</si>
  <si>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</si>
  <si>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</si>
  <si>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</si>
  <si>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</si>
  <si>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</si>
  <si>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</si>
  <si>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</si>
  <si>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</si>
  <si>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</si>
  <si>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</si>
  <si>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</si>
  <si>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</si>
  <si>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</si>
  <si>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</si>
  <si>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</si>
  <si>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</si>
  <si>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</si>
  <si>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</si>
  <si>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</si>
  <si>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</si>
  <si>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</si>
  <si>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</si>
  <si>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</si>
  <si>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</si>
  <si>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</si>
  <si>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</si>
  <si>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</si>
  <si>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</si>
  <si>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</si>
  <si>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</si>
  <si>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</si>
  <si>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</si>
  <si>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</si>
  <si>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</si>
  <si>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</si>
  <si>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</si>
  <si>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</si>
  <si>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</si>
  <si>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</si>
  <si>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</si>
  <si>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</si>
  <si>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</si>
  <si>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</si>
  <si>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</si>
  <si>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</si>
  <si>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</si>
  <si>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</si>
  <si>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</si>
  <si>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</si>
  <si>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</si>
  <si>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</si>
  <si>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</si>
  <si>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</si>
  <si>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</si>
  <si>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</si>
  <si>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</si>
  <si>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</si>
  <si>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</si>
  <si>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</si>
  <si>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</si>
  <si>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</si>
  <si>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</si>
  <si>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</si>
  <si>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</si>
  <si>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</si>
  <si>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</si>
  <si>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</si>
  <si>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</si>
  <si>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</si>
  <si>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</si>
  <si>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</si>
  <si>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</si>
  <si>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</si>
  <si>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</si>
  <si>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</si>
  <si>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</si>
  <si>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</si>
  <si>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</si>
  <si>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</si>
  <si>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</si>
  <si>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</si>
  <si>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</si>
  <si>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</si>
  <si>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</si>
  <si>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</si>
  <si>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</si>
  <si>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</si>
  <si>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</si>
  <si>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</si>
  <si>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</si>
  <si>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</si>
  <si>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</si>
  <si>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</si>
  <si>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</si>
  <si>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</si>
  <si>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</si>
  <si>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</si>
  <si>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</si>
  <si>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</si>
  <si>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</si>
  <si>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</si>
  <si>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</si>
  <si>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</si>
  <si>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</si>
  <si>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</si>
  <si>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</si>
  <si>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</si>
  <si>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</si>
  <si>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</si>
  <si>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</si>
  <si>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</si>
  <si>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</si>
  <si>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</si>
  <si>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</si>
  <si>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</si>
  <si>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</si>
  <si>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</si>
  <si>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</si>
  <si>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</si>
  <si>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</si>
  <si>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</si>
  <si>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</si>
  <si>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</si>
  <si>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</si>
  <si>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</si>
  <si>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</si>
  <si>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</si>
  <si>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</si>
  <si>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</si>
  <si>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</si>
  <si>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</si>
  <si>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</si>
  <si>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</si>
  <si>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</si>
  <si>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</si>
  <si>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</si>
  <si>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</si>
  <si>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</si>
  <si>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</si>
  <si>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</si>
  <si>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</si>
  <si>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</si>
  <si>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</si>
  <si>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</si>
  <si>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</si>
  <si>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</si>
  <si>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</si>
  <si>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</si>
  <si>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</si>
  <si>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</si>
  <si>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</si>
  <si>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</si>
  <si>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</si>
  <si>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</si>
  <si>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</si>
  <si>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</si>
  <si>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</si>
  <si>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</si>
  <si>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</si>
  <si>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</si>
  <si>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</si>
  <si>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</si>
  <si>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</si>
  <si>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</si>
  <si>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</si>
  <si>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</si>
  <si>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</si>
  <si>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</si>
  <si>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</si>
  <si>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</si>
  <si>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</si>
  <si>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</si>
  <si>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</si>
  <si>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</si>
  <si>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</si>
  <si>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</si>
  <si>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</si>
  <si>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</si>
  <si>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</si>
  <si>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</si>
  <si>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</si>
  <si>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</si>
  <si>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</si>
  <si>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</si>
  <si>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</si>
  <si>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</si>
  <si>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</si>
  <si>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</si>
  <si>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</si>
  <si>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</si>
  <si>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</si>
  <si>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</si>
  <si>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</si>
  <si>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</si>
  <si>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</si>
  <si>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</si>
  <si>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</si>
  <si>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</si>
  <si>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</si>
  <si>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</si>
  <si>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</si>
  <si>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</si>
  <si>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</si>
  <si>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</si>
  <si>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</si>
  <si>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</si>
  <si>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</si>
  <si>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</si>
  <si>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</si>
  <si>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</si>
  <si>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</si>
  <si>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</si>
  <si>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</si>
  <si>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</si>
  <si>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</si>
  <si>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</si>
  <si>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</si>
  <si>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</si>
  <si>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</si>
  <si>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</si>
  <si>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</si>
  <si>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</si>
  <si>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</si>
  <si>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</si>
  <si>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</si>
  <si>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</si>
  <si>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</si>
  <si>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</si>
  <si>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</si>
  <si>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</si>
  <si>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</si>
  <si>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</si>
  <si>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</si>
  <si>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</si>
  <si>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</si>
  <si>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</si>
  <si>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</si>
  <si>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</si>
  <si>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</si>
  <si>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</si>
  <si>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</si>
  <si>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</si>
  <si>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</si>
  <si>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</si>
  <si>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</si>
  <si>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</si>
  <si>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</si>
  <si>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</si>
  <si>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</si>
  <si>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</si>
  <si>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</si>
  <si>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</si>
  <si>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</si>
  <si>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</si>
  <si>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</si>
  <si>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</si>
  <si>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</si>
  <si>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</si>
  <si>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</si>
  <si>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</si>
  <si>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</si>
  <si>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</si>
  <si>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</si>
  <si>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</si>
  <si>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</si>
  <si>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</si>
  <si>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</si>
  <si>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</si>
  <si>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</si>
  <si>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</si>
  <si>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</si>
  <si>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</si>
  <si>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</si>
  <si>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</si>
  <si>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</si>
  <si>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</si>
  <si>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</si>
  <si>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</si>
  <si>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</si>
  <si>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</si>
  <si>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</si>
  <si>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</si>
  <si>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</si>
  <si>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</si>
  <si>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</si>
  <si>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</si>
  <si>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</si>
  <si>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</si>
  <si>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</si>
  <si>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</si>
  <si>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</si>
  <si>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</si>
  <si>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</si>
  <si>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</si>
  <si>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</si>
  <si>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</si>
  <si>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</si>
  <si>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</si>
  <si>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</si>
  <si>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</si>
  <si>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</si>
  <si>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</si>
  <si>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</si>
  <si>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</si>
  <si>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</si>
  <si>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</si>
  <si>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</si>
  <si>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</si>
  <si>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</si>
  <si>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</si>
  <si>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</si>
  <si>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</si>
  <si>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</si>
  <si>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</si>
  <si>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</si>
  <si>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</si>
  <si>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</si>
  <si>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</si>
  <si>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</si>
  <si>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</si>
  <si>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</si>
  <si>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</si>
  <si>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</si>
  <si>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</si>
  <si>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</si>
  <si>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</si>
  <si>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</si>
  <si>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</si>
  <si>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</si>
  <si>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</si>
  <si>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</si>
  <si>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</si>
  <si>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</si>
  <si>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</si>
  <si>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</si>
  <si>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</si>
  <si>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</si>
  <si>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</si>
  <si>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</si>
  <si>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</si>
  <si>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</si>
  <si>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</si>
  <si>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</si>
  <si>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</si>
  <si>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</si>
  <si>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</si>
  <si>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</si>
  <si>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</si>
  <si>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</si>
  <si>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</si>
  <si>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</si>
  <si>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</si>
  <si>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</si>
  <si>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</si>
  <si>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</si>
  <si>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</si>
  <si>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</si>
  <si>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</si>
  <si>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</si>
  <si>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</si>
  <si>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</si>
  <si>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</si>
  <si>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</si>
  <si>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</si>
  <si>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</si>
  <si>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</si>
  <si>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</si>
  <si>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</si>
  <si>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</si>
  <si>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</si>
  <si>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</si>
  <si>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</si>
  <si>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</si>
  <si>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</si>
  <si>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</si>
  <si>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</si>
  <si>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</si>
  <si>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</si>
  <si>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</si>
  <si>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</si>
  <si>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</si>
  <si>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</si>
  <si>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</si>
  <si>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</si>
  <si>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</si>
  <si>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</si>
  <si>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</si>
  <si>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</si>
  <si>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</si>
  <si>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</si>
  <si>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</si>
  <si>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</si>
  <si>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</si>
  <si>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</si>
  <si>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</si>
  <si>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</si>
  <si>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</si>
  <si>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</si>
  <si>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</si>
  <si>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</si>
  <si>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</si>
  <si>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</si>
  <si>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</si>
  <si>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</si>
  <si>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</si>
  <si>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</si>
  <si>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</si>
  <si>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</si>
  <si>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</si>
  <si>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</si>
  <si>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</si>
  <si>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</si>
  <si>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</si>
  <si>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</si>
  <si>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</si>
  <si>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</si>
  <si>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</si>
  <si>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</si>
  <si>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</si>
  <si>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</si>
  <si>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</si>
  <si>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</si>
  <si>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</si>
  <si>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</si>
  <si>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</si>
  <si>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</si>
  <si>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</si>
  <si>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</si>
  <si>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</si>
  <si>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</si>
  <si>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</si>
  <si>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</si>
  <si>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</si>
  <si>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</si>
  <si>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</si>
  <si>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</si>
  <si>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</si>
  <si>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</si>
  <si>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</si>
  <si>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</si>
  <si>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</si>
  <si>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</si>
  <si>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</si>
  <si>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</si>
  <si>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</si>
  <si>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</si>
  <si>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</si>
  <si>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</si>
  <si>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</si>
  <si>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</si>
  <si>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</si>
  <si>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</si>
  <si>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</si>
  <si>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</si>
  <si>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</si>
  <si>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</si>
  <si>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</si>
  <si>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</si>
  <si>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</si>
  <si>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</si>
  <si>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</si>
  <si>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</si>
  <si>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</si>
  <si>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</si>
  <si>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</si>
  <si>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</si>
  <si>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</si>
  <si>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</si>
  <si>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</si>
  <si>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</si>
  <si>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</si>
  <si>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</si>
  <si>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</si>
  <si>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</si>
  <si>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</si>
  <si>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</si>
  <si>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</si>
  <si>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</si>
  <si>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</si>
  <si>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</si>
  <si>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</si>
  <si>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</si>
  <si>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</si>
  <si>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</si>
  <si>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</si>
  <si>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</si>
  <si>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</si>
  <si>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</si>
  <si>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</si>
  <si>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</si>
  <si>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</si>
  <si>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</si>
  <si>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</si>
  <si>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</si>
  <si>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</si>
  <si>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</si>
  <si>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</si>
  <si>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</si>
  <si>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</si>
  <si>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</si>
  <si>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</si>
  <si>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</si>
  <si>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</si>
  <si>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</si>
  <si>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</si>
  <si>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</si>
  <si>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</si>
  <si>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</si>
  <si>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</si>
  <si>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</si>
  <si>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</si>
  <si>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</si>
  <si>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</si>
  <si>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</si>
  <si>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</si>
  <si>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</si>
  <si>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</si>
  <si>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</si>
  <si>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</si>
  <si>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</si>
  <si>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</si>
  <si>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</si>
  <si>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</si>
  <si>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</si>
  <si>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</si>
  <si>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</si>
  <si>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</si>
  <si>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</si>
  <si>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</si>
  <si>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</si>
  <si>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</si>
  <si>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</si>
  <si>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</si>
  <si>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</si>
  <si>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</si>
  <si>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</si>
  <si>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</si>
  <si>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</si>
  <si>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</si>
  <si>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</si>
  <si>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</si>
  <si>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</si>
  <si>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</si>
  <si>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</si>
  <si>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</si>
  <si>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</si>
  <si>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</si>
  <si>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</si>
  <si>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</si>
  <si>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</si>
  <si>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</si>
  <si>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</si>
  <si>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</si>
  <si>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</si>
  <si>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</si>
  <si>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</si>
  <si>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</si>
  <si>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</si>
  <si>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</si>
  <si>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</si>
  <si>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</si>
  <si>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</si>
  <si>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</si>
  <si>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</si>
  <si>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</si>
  <si>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</si>
  <si>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</si>
  <si>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</si>
  <si>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</si>
  <si>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</si>
  <si>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</si>
  <si>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</si>
  <si>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</si>
  <si>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</si>
  <si>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</si>
  <si>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</si>
  <si>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</si>
  <si>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</si>
  <si>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</si>
  <si>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</si>
  <si>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</si>
  <si>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</si>
  <si>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</si>
  <si>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</si>
  <si>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</si>
  <si>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</si>
  <si>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</si>
  <si>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</si>
  <si>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</si>
  <si>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</si>
  <si>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</si>
  <si>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</si>
  <si>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</si>
  <si>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</si>
  <si>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</si>
  <si>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</si>
  <si>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</si>
  <si>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</si>
  <si>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</si>
  <si>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</si>
  <si>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</si>
  <si>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</si>
  <si>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</si>
  <si>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</si>
  <si>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</si>
  <si>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</si>
  <si>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</si>
  <si>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</si>
  <si>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</si>
  <si>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</si>
  <si>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</si>
  <si>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</si>
  <si>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</si>
  <si>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</si>
  <si>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</si>
  <si>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</si>
  <si>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</si>
  <si>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</si>
  <si>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</si>
  <si>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</si>
  <si>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</si>
  <si>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</si>
  <si>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</si>
  <si>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</si>
  <si>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</si>
  <si>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</si>
  <si>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</si>
  <si>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</si>
  <si>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</si>
  <si>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</si>
  <si>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</si>
  <si>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</si>
  <si>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</si>
  <si>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</si>
  <si>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</si>
  <si>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</si>
  <si>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</si>
  <si>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</si>
  <si>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</si>
  <si>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</si>
  <si>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</si>
  <si>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</si>
  <si>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</si>
  <si>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</si>
  <si>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</si>
  <si>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</si>
  <si>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</si>
  <si>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</si>
  <si>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</si>
  <si>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</si>
  <si>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</si>
  <si>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</si>
  <si>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</si>
  <si>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</si>
  <si>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</si>
  <si>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</si>
  <si>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</si>
  <si>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</si>
  <si>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</si>
  <si>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</si>
  <si>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</si>
  <si>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</si>
  <si>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</si>
  <si>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</si>
  <si>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</si>
  <si>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</si>
  <si>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</si>
  <si>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</si>
  <si>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</si>
  <si>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</si>
  <si>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</si>
  <si>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</si>
  <si>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</si>
  <si>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</si>
  <si>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</si>
  <si>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</si>
  <si>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</si>
  <si>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</si>
  <si>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</si>
  <si>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</si>
  <si>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</si>
  <si>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</si>
  <si>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</si>
  <si>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</si>
  <si>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</si>
  <si>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</si>
  <si>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</si>
  <si>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</si>
  <si>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</si>
  <si>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</si>
  <si>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</si>
  <si>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</si>
  <si>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</si>
  <si>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</si>
  <si>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</si>
  <si>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</si>
  <si>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</si>
  <si>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</si>
  <si>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</si>
  <si>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</si>
  <si>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</si>
  <si>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</si>
  <si>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</si>
  <si>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</si>
  <si>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</si>
  <si>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</si>
  <si>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</si>
  <si>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</si>
  <si>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</si>
  <si>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</si>
  <si>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</si>
  <si>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</si>
  <si>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</si>
  <si>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</si>
  <si>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</si>
  <si>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</si>
  <si>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</si>
  <si>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</si>
  <si>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</si>
  <si>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</si>
  <si>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</si>
  <si>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</si>
  <si>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</si>
  <si>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</si>
  <si>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</si>
  <si>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</si>
  <si>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</si>
  <si>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</si>
  <si>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</si>
  <si>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</si>
  <si>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</si>
  <si>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</si>
  <si>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</si>
  <si>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</si>
  <si>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</si>
  <si>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</si>
  <si>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</si>
  <si>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</si>
  <si>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</si>
  <si>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</si>
  <si>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</si>
  <si>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</si>
  <si>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</si>
  <si>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</si>
  <si>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</si>
  <si>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</si>
  <si>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</si>
  <si>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</si>
  <si>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</si>
  <si>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</si>
  <si>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</si>
  <si>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</si>
  <si>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</si>
  <si>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</si>
  <si>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</si>
  <si>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</si>
  <si>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</si>
  <si>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</si>
  <si>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</si>
  <si>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</si>
  <si>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</si>
  <si>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</si>
  <si>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</si>
  <si>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</si>
  <si>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</si>
  <si>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</si>
  <si>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</si>
  <si>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</si>
  <si>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</si>
  <si>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</si>
  <si>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</si>
  <si>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</si>
  <si>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</si>
  <si>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</si>
  <si>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</si>
  <si>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</si>
  <si>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</si>
  <si>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</si>
  <si>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</si>
  <si>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</si>
  <si>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</si>
  <si>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</si>
  <si>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</si>
  <si>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</si>
  <si>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</si>
  <si>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</si>
  <si>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</si>
  <si>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</si>
  <si>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</si>
  <si>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</si>
  <si>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</si>
  <si>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</si>
  <si>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</si>
  <si>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</si>
  <si>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</si>
  <si>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</si>
  <si>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</si>
  <si>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</si>
  <si>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</si>
  <si>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</si>
  <si>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</si>
  <si>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</si>
  <si>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</si>
  <si>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</si>
  <si>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</si>
  <si>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</si>
  <si>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</si>
  <si>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</si>
  <si>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</si>
  <si>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</si>
  <si>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</si>
  <si>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</si>
  <si>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</si>
  <si>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</si>
  <si>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</si>
  <si>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</si>
  <si>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</si>
  <si>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</si>
  <si>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</si>
  <si>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</si>
  <si>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</si>
  <si>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</si>
  <si>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</si>
  <si>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</si>
  <si>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</si>
  <si>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</si>
  <si>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</si>
  <si>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</si>
  <si>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</si>
  <si>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</si>
  <si>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</si>
  <si>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</si>
  <si>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</si>
  <si>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</si>
  <si>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</si>
  <si>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</si>
  <si>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</si>
  <si>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</si>
  <si>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</si>
  <si>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</si>
  <si>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</si>
  <si>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</si>
  <si>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</si>
  <si>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</si>
  <si>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</si>
  <si>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</si>
  <si>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</si>
  <si>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</si>
  <si>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</si>
  <si>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</si>
  <si>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</si>
  <si>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</si>
  <si>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</si>
  <si>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</si>
  <si>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</si>
  <si>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</si>
  <si>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</si>
  <si>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</si>
  <si>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</si>
  <si>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</si>
  <si>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</si>
  <si>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</si>
  <si>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</si>
  <si>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</si>
  <si>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</si>
  <si>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</si>
  <si>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</si>
  <si>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</si>
  <si>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</si>
  <si>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</si>
  <si>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</si>
  <si>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</si>
  <si>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</si>
  <si>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</si>
  <si>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</si>
  <si>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</si>
  <si>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</si>
  <si>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</si>
  <si>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</si>
  <si>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</si>
  <si>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</si>
  <si>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</si>
  <si>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</si>
  <si>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</si>
  <si>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</si>
  <si>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</si>
  <si>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</si>
  <si>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</si>
  <si>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</si>
  <si>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</si>
  <si>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</si>
  <si>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</si>
  <si>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</si>
  <si>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</si>
  <si>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</si>
  <si>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</si>
  <si>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</si>
  <si>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</si>
  <si>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</si>
  <si>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</si>
  <si>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</si>
  <si>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</si>
  <si>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</si>
  <si>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</si>
  <si>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</si>
  <si>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</si>
  <si>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</si>
  <si>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</si>
  <si>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</si>
  <si>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</si>
  <si>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</si>
  <si>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</si>
  <si>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</si>
  <si>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</si>
  <si>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</si>
  <si>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</si>
  <si>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</si>
  <si>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</si>
  <si>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</si>
  <si>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</si>
  <si>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</si>
  <si>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</si>
  <si>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</si>
  <si>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</si>
  <si>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</si>
  <si>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</si>
  <si>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</si>
  <si>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</si>
  <si>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</si>
  <si>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</si>
  <si>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</si>
  <si>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</si>
  <si>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</si>
  <si>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</si>
  <si>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</si>
  <si>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</si>
  <si>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</si>
  <si>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</si>
  <si>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</si>
  <si>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</si>
  <si>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</si>
  <si>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</si>
  <si>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</si>
  <si>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</si>
  <si>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</si>
  <si>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</si>
  <si>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</si>
  <si>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</si>
  <si>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</si>
  <si>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</si>
  <si>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</si>
  <si>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</si>
  <si>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</si>
  <si>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</si>
  <si>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</si>
  <si>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</si>
  <si>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</si>
  <si>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</si>
  <si>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</si>
  <si>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</si>
  <si>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</si>
  <si>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</si>
  <si>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</si>
  <si>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</si>
  <si>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</si>
  <si>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</si>
  <si>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</si>
  <si>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</si>
  <si>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</si>
  <si>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</si>
  <si>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</si>
  <si>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</si>
  <si>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</si>
  <si>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</si>
  <si>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</si>
  <si>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</si>
  <si>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</si>
  <si>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</si>
  <si>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</si>
  <si>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</si>
  <si>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</si>
  <si>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</si>
  <si>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</si>
  <si>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</si>
  <si>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</si>
  <si>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</si>
  <si>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</si>
  <si>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</si>
  <si>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</si>
  <si>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</si>
  <si>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</si>
  <si>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</si>
  <si>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</si>
  <si>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</si>
  <si>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</si>
  <si>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</si>
  <si>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</si>
  <si>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</si>
  <si>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</si>
  <si>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</si>
  <si>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</si>
  <si>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</si>
  <si>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</si>
  <si>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</si>
  <si>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</si>
  <si>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</si>
  <si>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</si>
  <si>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</si>
  <si>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</si>
  <si>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</si>
  <si>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</si>
  <si>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</si>
  <si>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</si>
  <si>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</si>
  <si>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</si>
  <si>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</si>
  <si>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</si>
  <si>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</si>
  <si>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</si>
  <si>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</si>
  <si>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</si>
  <si>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</si>
  <si>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</si>
  <si>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</si>
  <si>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</si>
  <si>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</si>
  <si>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</si>
  <si>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</si>
  <si>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</si>
  <si>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</si>
  <si>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</si>
  <si>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</si>
  <si>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</si>
  <si>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</si>
  <si>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</si>
  <si>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</si>
  <si>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</si>
  <si>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</si>
  <si>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</si>
  <si>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</si>
  <si>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</si>
  <si>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</si>
  <si>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</si>
  <si>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</si>
  <si>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</si>
  <si>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</si>
  <si>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</si>
  <si>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</si>
  <si>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</si>
  <si>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</si>
  <si>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</si>
  <si>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</si>
  <si>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</si>
  <si>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</si>
  <si>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</si>
  <si>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</si>
  <si>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</si>
  <si>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</si>
  <si>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</si>
  <si>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</si>
  <si>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</si>
  <si>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</si>
  <si>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</si>
  <si>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</si>
  <si>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</si>
  <si>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</si>
  <si>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</si>
  <si>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</si>
  <si>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</si>
  <si>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</si>
  <si>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</si>
  <si>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</si>
  <si>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</si>
  <si>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</si>
  <si>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</si>
  <si>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</si>
  <si>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</si>
  <si>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</si>
  <si>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</si>
  <si>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</si>
  <si>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</si>
  <si>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</si>
  <si>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</si>
  <si>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</si>
  <si>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</si>
  <si>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</si>
  <si>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</si>
  <si>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</si>
  <si>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</si>
  <si>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</si>
  <si>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</si>
  <si>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</si>
  <si>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</si>
  <si>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</si>
  <si>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</si>
  <si>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</si>
  <si>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</si>
  <si>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</si>
  <si>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</si>
  <si>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</si>
  <si>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</si>
  <si>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</si>
  <si>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</si>
  <si>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</si>
  <si>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</si>
  <si>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</si>
  <si>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</si>
  <si>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</si>
  <si>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</si>
  <si>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</si>
  <si>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</si>
  <si>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</si>
  <si>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</si>
  <si>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</si>
  <si>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</si>
  <si>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</si>
  <si>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</si>
  <si>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</si>
  <si>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</si>
  <si>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</si>
  <si>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</si>
  <si>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</si>
  <si>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</si>
  <si>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</si>
  <si>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</si>
  <si>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</si>
  <si>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</si>
  <si>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</si>
  <si>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</si>
  <si>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</si>
  <si>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</si>
  <si>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</si>
  <si>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</si>
  <si>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</si>
  <si>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</si>
  <si>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</si>
  <si>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</si>
  <si>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</si>
  <si>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</si>
  <si>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</si>
  <si>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</si>
  <si>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</si>
  <si>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</si>
  <si>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</si>
  <si>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</si>
  <si>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</si>
  <si>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</si>
  <si>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</si>
  <si>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</si>
  <si>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</si>
  <si>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</si>
  <si>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</si>
  <si>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</si>
  <si>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</si>
  <si>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</si>
  <si>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</si>
  <si>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</si>
  <si>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</si>
  <si>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</si>
  <si>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</si>
  <si>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</si>
  <si>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</si>
  <si>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</si>
  <si>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</si>
  <si>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</si>
  <si>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</si>
  <si>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</si>
  <si>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</si>
  <si>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</si>
  <si>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</si>
  <si>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</si>
  <si>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</si>
  <si>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</si>
  <si>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</si>
  <si>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</si>
  <si>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</si>
  <si>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</si>
  <si>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</si>
  <si>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</si>
  <si>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</si>
  <si>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</si>
  <si>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</si>
  <si>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</si>
  <si>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</si>
  <si>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</si>
  <si>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</si>
  <si>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</si>
  <si>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</si>
  <si>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</si>
  <si>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</si>
  <si>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</si>
  <si>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</si>
  <si>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</si>
  <si>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</si>
  <si>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</si>
  <si>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</si>
  <si>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</si>
  <si>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</si>
  <si>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</si>
  <si>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</si>
  <si>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</si>
  <si>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</si>
  <si>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</si>
  <si>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</si>
  <si>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</si>
  <si>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</si>
  <si>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</si>
  <si>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</si>
  <si>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</si>
  <si>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</si>
  <si>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</si>
  <si>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</si>
  <si>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</si>
  <si>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</si>
  <si>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</si>
  <si>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</si>
  <si>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</si>
  <si>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</si>
  <si>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</si>
  <si>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</si>
  <si>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</si>
  <si>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</si>
  <si>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</si>
  <si>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</si>
  <si>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</si>
  <si>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</si>
  <si>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</si>
  <si>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</si>
  <si>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</si>
  <si>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</si>
  <si>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</si>
  <si>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</si>
  <si>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</si>
  <si>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</si>
  <si>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</si>
  <si>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</si>
  <si>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</si>
  <si>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</si>
  <si>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</si>
  <si>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</si>
  <si>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</si>
  <si>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</si>
  <si>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</si>
  <si>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</si>
  <si>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</si>
  <si>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</si>
  <si>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</si>
  <si>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</si>
  <si>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</si>
  <si>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</si>
  <si>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</si>
  <si>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</si>
  <si>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</si>
  <si>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</si>
  <si>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</si>
  <si>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</si>
  <si>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</si>
  <si>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</si>
  <si>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</si>
  <si>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</si>
  <si>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</si>
  <si>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</si>
  <si>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</si>
  <si>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</si>
  <si>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</si>
  <si>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</si>
  <si>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</si>
  <si>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</si>
  <si>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</si>
  <si>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</si>
  <si>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</si>
  <si>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</si>
  <si>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</si>
  <si>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</si>
  <si>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</si>
  <si>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</si>
  <si>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</si>
  <si>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</si>
  <si>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</si>
  <si>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</si>
  <si>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</si>
  <si>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</si>
  <si>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</si>
  <si>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</si>
  <si>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</si>
  <si>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</si>
  <si>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</si>
  <si>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</si>
  <si>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</si>
  <si>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</si>
  <si>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</si>
  <si>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</si>
  <si>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</si>
  <si>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</si>
  <si>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</si>
  <si>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</si>
  <si>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</si>
  <si>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</si>
  <si>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</si>
  <si>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</si>
  <si>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</si>
  <si>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</si>
  <si>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</si>
  <si>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</si>
  <si>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</si>
  <si>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</si>
  <si>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</si>
  <si>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</si>
  <si>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</si>
  <si>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</si>
  <si>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</si>
  <si>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</si>
  <si>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</si>
  <si>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</si>
  <si>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</si>
  <si>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</si>
  <si>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</si>
  <si>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</si>
  <si>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</si>
  <si>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</si>
  <si>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</si>
  <si>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</si>
  <si>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</si>
  <si>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</si>
  <si>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</si>
  <si>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</si>
  <si>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</si>
  <si>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</si>
  <si>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</si>
  <si>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</si>
  <si>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</si>
  <si>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</si>
  <si>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</si>
  <si>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</si>
  <si>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</si>
  <si>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</si>
  <si>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</si>
  <si>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</si>
  <si>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</si>
  <si>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</si>
  <si>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</si>
  <si>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</si>
  <si>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</si>
  <si>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</si>
  <si>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</si>
  <si>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</si>
  <si>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</si>
  <si>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</si>
  <si>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</si>
  <si>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</si>
  <si>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</si>
  <si>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</si>
  <si>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</si>
  <si>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</si>
  <si>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</si>
  <si>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</si>
  <si>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</si>
  <si>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</si>
  <si>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</si>
  <si>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</si>
  <si>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</si>
  <si>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</si>
  <si>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</si>
  <si>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</si>
  <si>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</si>
  <si>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</si>
  <si>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</si>
  <si>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</si>
  <si>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</si>
  <si>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</si>
  <si>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</si>
  <si>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</si>
  <si>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</si>
  <si>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</si>
  <si>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</si>
  <si>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</si>
  <si>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</si>
  <si>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</si>
  <si>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</si>
  <si>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</si>
  <si>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</si>
  <si>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</si>
  <si>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</si>
  <si>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</si>
  <si>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</si>
  <si>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</si>
  <si>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</si>
  <si>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</si>
  <si>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</si>
  <si>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</si>
  <si>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</si>
  <si>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</si>
  <si>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</si>
  <si>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</si>
  <si>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</si>
  <si>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</si>
  <si>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</si>
  <si>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</si>
  <si>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</si>
  <si>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</si>
  <si>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</si>
  <si>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</si>
  <si>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</si>
  <si>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</si>
  <si>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</si>
  <si>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</si>
  <si>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</si>
  <si>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</si>
  <si>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</si>
  <si>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</si>
  <si>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</si>
  <si>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</si>
  <si>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</si>
  <si>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</si>
  <si>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</si>
  <si>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</si>
  <si>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</si>
  <si>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</si>
  <si>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</si>
  <si>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</si>
  <si>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</si>
  <si>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</si>
  <si>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</si>
  <si>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</si>
  <si>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</si>
  <si>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</si>
  <si>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</si>
  <si>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</si>
  <si>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</si>
  <si>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</si>
  <si>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</si>
  <si>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</si>
  <si>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</si>
  <si>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</si>
  <si>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</si>
  <si>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</si>
  <si>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</si>
  <si>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</si>
  <si>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</si>
  <si>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</si>
  <si>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</si>
  <si>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</si>
  <si>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</si>
  <si>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</si>
  <si>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</si>
  <si>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</si>
  <si>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</si>
  <si>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</si>
  <si>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</si>
  <si>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</si>
  <si>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</si>
  <si>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</si>
  <si>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</si>
  <si>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</si>
  <si>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</si>
  <si>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</si>
  <si>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</si>
  <si>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</si>
  <si>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</si>
  <si>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</si>
  <si>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</si>
  <si>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</si>
  <si>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</si>
  <si>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</si>
  <si>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</si>
  <si>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</si>
  <si>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</si>
  <si>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</si>
  <si>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</si>
  <si>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</si>
  <si>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</si>
  <si>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</si>
  <si>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</si>
  <si>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</si>
  <si>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</si>
  <si>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</si>
  <si>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</si>
  <si>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</si>
  <si>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</si>
  <si>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</si>
  <si>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</si>
  <si>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</si>
  <si>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</si>
  <si>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</si>
  <si>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</si>
  <si>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</si>
  <si>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</si>
  <si>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</si>
  <si>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</si>
  <si>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</si>
  <si>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</si>
  <si>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</si>
  <si>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</si>
  <si>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</si>
  <si>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</si>
  <si>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</si>
  <si>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</si>
  <si>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</si>
  <si>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</si>
  <si>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</si>
  <si>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</si>
  <si>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</si>
  <si>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</si>
  <si>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</si>
  <si>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</si>
  <si>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</si>
  <si>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</si>
  <si>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</si>
  <si>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</si>
  <si>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</si>
  <si>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</si>
  <si>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</si>
  <si>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</si>
  <si>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</si>
  <si>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</si>
  <si>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</si>
  <si>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</si>
  <si>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</si>
  <si>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</si>
  <si>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</si>
  <si>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</si>
  <si>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</si>
  <si>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</si>
  <si>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</si>
  <si>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</si>
  <si>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</si>
  <si>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</si>
  <si>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</si>
  <si>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</si>
  <si>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</si>
  <si>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</si>
  <si>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</si>
  <si>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</si>
  <si>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</si>
  <si>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</si>
  <si>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</si>
  <si>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</si>
  <si>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</si>
  <si>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</si>
  <si>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</si>
  <si>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</si>
  <si>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</si>
  <si>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</si>
  <si>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</si>
  <si>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</si>
  <si>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</si>
  <si>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</si>
  <si>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</si>
  <si>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</si>
  <si>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</si>
  <si>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</si>
  <si>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</si>
  <si>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</si>
  <si>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</si>
  <si>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</si>
  <si>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</si>
  <si>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</si>
  <si>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</si>
  <si>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</si>
  <si>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</si>
  <si>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</si>
  <si>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</si>
  <si>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</si>
  <si>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</si>
  <si>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</si>
  <si>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</si>
  <si>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</si>
  <si>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</si>
  <si>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</si>
  <si>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</si>
  <si>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</si>
  <si>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</si>
  <si>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</si>
  <si>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</si>
  <si>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</si>
  <si>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</si>
  <si>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</si>
  <si>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</si>
  <si>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</si>
  <si>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</si>
  <si>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</si>
  <si>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</si>
  <si>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</si>
  <si>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</si>
  <si>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</si>
  <si>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</si>
  <si>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</si>
  <si>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</si>
  <si>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</si>
  <si>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</si>
  <si>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</si>
  <si>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</si>
  <si>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</si>
  <si>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</si>
  <si>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</si>
  <si>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</si>
  <si>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</si>
  <si>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</si>
  <si>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</si>
  <si>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</si>
  <si>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</si>
  <si>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</si>
  <si>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</si>
  <si>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</si>
  <si>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</si>
  <si>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</si>
  <si>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</si>
  <si>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</si>
  <si>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</si>
  <si>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</si>
  <si>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</si>
  <si>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</si>
  <si>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</si>
  <si>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</si>
  <si>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</si>
  <si>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</si>
  <si>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</si>
  <si>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</si>
  <si>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</si>
  <si>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</si>
  <si>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</si>
  <si>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</si>
  <si>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</si>
  <si>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</si>
  <si>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</si>
  <si>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</si>
  <si>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</si>
  <si>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</si>
  <si>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</si>
  <si>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</si>
  <si>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</si>
  <si>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</si>
  <si>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</si>
  <si>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</si>
  <si>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</si>
  <si>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</si>
  <si>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</si>
  <si>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</si>
  <si>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</si>
  <si>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</si>
  <si>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</si>
  <si>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</si>
  <si>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</si>
  <si>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</si>
  <si>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</si>
  <si>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</si>
  <si>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</si>
  <si>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</si>
  <si>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</si>
  <si>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</si>
  <si>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</si>
  <si>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</si>
  <si>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</si>
  <si>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</si>
  <si>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</si>
  <si>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</si>
  <si>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</si>
  <si>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</si>
  <si>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</si>
  <si>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</si>
  <si>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</si>
  <si>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</si>
  <si>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</si>
  <si>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</si>
  <si>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</si>
  <si>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</si>
  <si>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</si>
  <si>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</si>
  <si>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</si>
  <si>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</si>
  <si>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</si>
  <si>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</si>
  <si>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</si>
  <si>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</si>
  <si>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</si>
  <si>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</si>
  <si>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</si>
  <si>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</si>
  <si>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</si>
  <si>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</si>
  <si>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</si>
  <si>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</si>
  <si>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</si>
  <si>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</si>
  <si>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</si>
  <si>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</si>
  <si>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</si>
  <si>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</si>
  <si>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</si>
  <si>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</si>
  <si>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</si>
  <si>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</si>
  <si>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</si>
  <si>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</si>
  <si>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</si>
  <si>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</si>
  <si>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</si>
  <si>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</si>
  <si>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</si>
  <si>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</si>
  <si>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</si>
  <si>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</si>
  <si>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</si>
  <si>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</si>
  <si>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</si>
  <si>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</si>
  <si>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</si>
  <si>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</si>
  <si>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</si>
  <si>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</si>
  <si>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</si>
  <si>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</si>
  <si>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</si>
  <si>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</si>
  <si>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</si>
  <si>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</si>
  <si>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</si>
  <si>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</si>
  <si>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</si>
  <si>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</si>
  <si>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</si>
  <si>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</si>
  <si>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</si>
  <si>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</si>
  <si>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</si>
  <si>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</si>
  <si>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</si>
  <si>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</si>
  <si>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</si>
  <si>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</si>
  <si>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</si>
  <si>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</si>
  <si>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</si>
  <si>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</si>
  <si>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</si>
  <si>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</si>
  <si>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</si>
  <si>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</si>
  <si>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</si>
  <si>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</si>
  <si>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</si>
  <si>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</si>
  <si>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</si>
  <si>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</si>
  <si>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</si>
  <si>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</si>
  <si>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</si>
  <si>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</si>
  <si>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</si>
  <si>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</si>
  <si>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</si>
  <si>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</si>
  <si>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</si>
  <si>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</si>
  <si>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</si>
  <si>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</si>
  <si>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</si>
  <si>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</si>
  <si>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</si>
  <si>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</si>
  <si>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</si>
  <si>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</si>
  <si>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</si>
  <si>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</si>
  <si>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</si>
  <si>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</si>
  <si>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</si>
  <si>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</si>
  <si>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</si>
  <si>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</si>
  <si>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</si>
  <si>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</si>
  <si>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</si>
  <si>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</si>
  <si>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</si>
  <si>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</si>
  <si>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</si>
  <si>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</si>
  <si>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</si>
  <si>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</si>
  <si>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</si>
  <si>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</si>
  <si>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</si>
  <si>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</si>
  <si>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</si>
  <si>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</si>
  <si>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</si>
  <si>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</si>
  <si>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</si>
  <si>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</si>
  <si>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</si>
  <si>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</si>
  <si>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</si>
  <si>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</si>
  <si>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</si>
  <si>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</si>
  <si>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</si>
  <si>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</si>
  <si>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</si>
  <si>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</si>
  <si>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</si>
  <si>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</si>
  <si>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</si>
  <si>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</si>
  <si>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</si>
  <si>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</si>
  <si>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</si>
  <si>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</si>
  <si>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</si>
  <si>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</si>
  <si>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</si>
  <si>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</si>
  <si>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</si>
  <si>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</si>
  <si>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</si>
  <si>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</si>
  <si>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</si>
  <si>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</si>
  <si>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</si>
  <si>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</si>
  <si>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</si>
  <si>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</si>
  <si>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</si>
  <si>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</si>
  <si>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</si>
  <si>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</si>
  <si>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</si>
  <si>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</si>
  <si>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</si>
  <si>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</si>
  <si>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</si>
  <si>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</si>
  <si>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</si>
  <si>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</si>
  <si>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</si>
  <si>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</si>
  <si>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</si>
  <si>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</si>
  <si>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</si>
  <si>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</si>
  <si>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</si>
  <si>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</si>
  <si>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</si>
  <si>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</si>
  <si>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</si>
  <si>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</si>
  <si>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</si>
  <si>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</si>
  <si>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</si>
  <si>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</si>
  <si>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</si>
  <si>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</si>
  <si>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</si>
  <si>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</si>
  <si>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</si>
  <si>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</si>
  <si>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</si>
  <si>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</si>
  <si>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</si>
  <si>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</si>
  <si>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</si>
  <si>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</si>
  <si>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</si>
  <si>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</si>
  <si>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</si>
  <si>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</si>
  <si>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</si>
  <si>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</si>
  <si>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</si>
  <si>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</si>
  <si>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</si>
  <si>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</si>
  <si>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</si>
  <si>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</si>
  <si>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</si>
  <si>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</si>
  <si>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</si>
  <si>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</si>
  <si>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</si>
  <si>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</si>
  <si>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</si>
  <si>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</si>
  <si>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</si>
  <si>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</si>
  <si>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</si>
  <si>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</si>
  <si>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</si>
  <si>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</si>
  <si>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</si>
  <si>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</si>
  <si>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</si>
  <si>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</si>
  <si>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</si>
  <si>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</si>
  <si>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</si>
  <si>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</si>
  <si>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</si>
  <si>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</si>
  <si>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</si>
  <si>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</si>
  <si>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</si>
  <si>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</si>
  <si>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</si>
  <si>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</si>
  <si>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</si>
  <si>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</si>
  <si>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</si>
  <si>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</si>
  <si>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</si>
  <si>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</si>
  <si>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</si>
  <si>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</si>
  <si>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</si>
  <si>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</si>
  <si>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</si>
  <si>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</si>
  <si>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</si>
  <si>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</si>
  <si>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</si>
  <si>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</si>
  <si>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</si>
  <si>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</si>
  <si>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</si>
  <si>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</si>
  <si>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</si>
  <si>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</si>
  <si>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</si>
  <si>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</si>
  <si>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</si>
  <si>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</si>
  <si>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</si>
  <si>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</si>
  <si>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</si>
  <si>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</si>
  <si>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</si>
  <si>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</si>
  <si>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</si>
  <si>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</si>
  <si>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</si>
  <si>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</si>
  <si>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</si>
  <si>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</si>
  <si>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</si>
  <si>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</si>
  <si>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</si>
  <si>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</si>
  <si>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</si>
  <si>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</si>
  <si>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</si>
  <si>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</si>
  <si>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</si>
  <si>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</si>
  <si>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</si>
  <si>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</si>
  <si>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</si>
  <si>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</si>
  <si>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</si>
  <si>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</si>
  <si>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</si>
  <si>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</si>
  <si>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</si>
  <si>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</si>
  <si>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</si>
  <si>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</si>
  <si>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</si>
  <si>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</si>
  <si>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</si>
  <si>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</si>
  <si>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</si>
  <si>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</si>
  <si>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</si>
  <si>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</si>
  <si>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</si>
  <si>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</si>
  <si>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</si>
  <si>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</si>
  <si>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</si>
  <si>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</si>
  <si>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</si>
  <si>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</si>
  <si>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</si>
  <si>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</si>
  <si>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</si>
  <si>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</si>
  <si>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</si>
  <si>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</si>
  <si>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</si>
  <si>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</si>
  <si>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</si>
  <si>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</si>
  <si>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</si>
  <si>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</si>
  <si>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</si>
  <si>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</si>
  <si>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</si>
  <si>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</si>
  <si>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</si>
  <si>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</si>
  <si>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</si>
  <si>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</si>
  <si>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</si>
  <si>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</si>
  <si>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</si>
  <si>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</si>
  <si>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</si>
  <si>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</si>
  <si>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</si>
  <si>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</si>
  <si>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</si>
  <si>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</si>
  <si>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</si>
  <si>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</si>
  <si>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</si>
  <si>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</si>
  <si>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</si>
  <si>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</si>
  <si>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</si>
  <si>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</si>
  <si>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</si>
  <si>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</si>
  <si>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</si>
  <si>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</si>
  <si>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</si>
  <si>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</si>
  <si>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</si>
  <si>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</si>
  <si>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</si>
  <si>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</si>
  <si>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</si>
  <si>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</si>
  <si>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</si>
  <si>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</si>
  <si>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</si>
  <si>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</si>
  <si>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</si>
  <si>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</si>
  <si>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</si>
  <si>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</si>
  <si>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</si>
  <si>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</si>
  <si>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</si>
  <si>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</si>
  <si>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</si>
  <si>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</si>
  <si>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</si>
  <si>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</si>
  <si>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</si>
  <si>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</si>
  <si>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</si>
  <si>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</si>
  <si>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</si>
  <si>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</si>
  <si>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</si>
  <si>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</si>
  <si>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</si>
  <si>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</si>
  <si>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</si>
  <si>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</si>
  <si>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</si>
  <si>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</si>
  <si>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</si>
  <si>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</si>
  <si>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</si>
  <si>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</si>
  <si>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</si>
  <si>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</si>
  <si>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</si>
  <si>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</si>
  <si>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</si>
  <si>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</si>
  <si>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</si>
  <si>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</si>
  <si>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</si>
  <si>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</si>
  <si>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</si>
  <si>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</si>
  <si>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</si>
  <si>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</si>
  <si>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</si>
  <si>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</si>
  <si>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</si>
  <si>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</si>
  <si>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</si>
  <si>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</si>
  <si>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</si>
  <si>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</si>
  <si>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</si>
  <si>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</si>
  <si>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</si>
  <si>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</si>
  <si>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</si>
  <si>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</si>
  <si>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</si>
  <si>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</si>
  <si>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</si>
  <si>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</si>
  <si>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</si>
  <si>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</si>
  <si>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</si>
  <si>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</si>
  <si>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</si>
  <si>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</si>
  <si>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</si>
  <si>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</si>
  <si>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</si>
  <si>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</si>
  <si>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</si>
  <si>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</si>
  <si>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</si>
  <si>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</si>
  <si>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</si>
  <si>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</si>
  <si>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</si>
  <si>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</si>
  <si>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</si>
  <si>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</si>
  <si>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</si>
  <si>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</si>
  <si>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</si>
  <si>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</si>
  <si>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</si>
  <si>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</si>
  <si>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</si>
  <si>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</si>
  <si>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</si>
  <si>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</si>
  <si>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</si>
  <si>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</si>
  <si>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</si>
  <si>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</si>
  <si>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</si>
  <si>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</si>
  <si>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</si>
  <si>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</si>
  <si>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</si>
  <si>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</si>
  <si>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</si>
  <si>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</si>
  <si>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</si>
  <si>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</si>
  <si>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</si>
  <si>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</si>
  <si>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</si>
  <si>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</si>
  <si>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</si>
  <si>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</si>
  <si>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</si>
  <si>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</si>
  <si>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</si>
  <si>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</si>
  <si>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</si>
  <si>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</si>
  <si>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</si>
  <si>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</si>
  <si>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</si>
  <si>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</si>
  <si>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</si>
  <si>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</si>
  <si>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</si>
  <si>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</si>
  <si>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</si>
  <si>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</si>
  <si>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</si>
  <si>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</si>
  <si>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</si>
  <si>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</si>
  <si>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</si>
  <si>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</si>
  <si>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</si>
  <si>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</si>
  <si>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</si>
  <si>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</si>
  <si>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</si>
  <si>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</si>
  <si>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</si>
  <si>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</si>
  <si>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</si>
  <si>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</si>
  <si>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</si>
  <si>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</si>
  <si>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</si>
  <si>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</si>
  <si>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</si>
  <si>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</si>
  <si>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</si>
  <si>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</si>
  <si>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</si>
  <si>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</si>
  <si>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</si>
  <si>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</si>
  <si>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</si>
  <si>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</si>
  <si>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</si>
  <si>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</si>
  <si>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</si>
  <si>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</si>
  <si>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</si>
  <si>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</si>
  <si>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</si>
  <si>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</si>
  <si>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</si>
  <si>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</si>
  <si>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</si>
  <si>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</si>
  <si>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</si>
  <si>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</si>
  <si>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</si>
  <si>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</si>
  <si>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</si>
  <si>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</si>
  <si>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</si>
  <si>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</si>
  <si>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</si>
  <si>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</si>
  <si>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</si>
  <si>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</si>
  <si>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</si>
  <si>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</si>
  <si>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</si>
  <si>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</si>
  <si>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</si>
  <si>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</si>
  <si>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</si>
  <si>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</si>
  <si>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</si>
  <si>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</si>
  <si>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</si>
  <si>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</si>
  <si>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</si>
  <si>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</si>
  <si>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</si>
  <si>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</si>
  <si>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</si>
  <si>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</si>
  <si>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</si>
  <si>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</si>
  <si>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</si>
  <si>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</si>
  <si>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</si>
  <si>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</si>
  <si>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</si>
  <si>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</si>
  <si>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</si>
  <si>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</si>
  <si>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</si>
  <si>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</si>
  <si>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</si>
  <si>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</si>
  <si>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</si>
  <si>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</si>
  <si>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</si>
  <si>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</si>
  <si>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</si>
  <si>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</si>
  <si>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</si>
  <si>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</si>
  <si>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</si>
  <si>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</si>
  <si>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</si>
  <si>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</si>
  <si>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</si>
  <si>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</si>
  <si>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</si>
  <si>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</si>
  <si>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</si>
  <si>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</si>
  <si>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</si>
  <si>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</si>
  <si>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</si>
  <si>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</si>
  <si>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</si>
  <si>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</si>
  <si>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</si>
  <si>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</si>
  <si>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</si>
  <si>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</si>
  <si>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</si>
  <si>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</si>
  <si>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</si>
  <si>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</si>
  <si>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</si>
  <si>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</si>
  <si>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</si>
  <si>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</si>
  <si>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</si>
  <si>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</si>
  <si>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</si>
  <si>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</si>
  <si>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</si>
  <si>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</si>
  <si>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</si>
  <si>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</si>
  <si>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</si>
  <si>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</si>
  <si>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</si>
  <si>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</si>
  <si>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</si>
  <si>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</si>
  <si>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</si>
  <si>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</si>
  <si>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</si>
  <si>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</si>
  <si>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</si>
  <si>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</si>
  <si>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</si>
  <si>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</si>
  <si>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</si>
  <si>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</si>
  <si>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</si>
  <si>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</si>
  <si>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</si>
  <si>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</si>
  <si>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</si>
  <si>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</si>
  <si>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</si>
  <si>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</si>
  <si>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</si>
  <si>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</si>
  <si>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</si>
  <si>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</si>
  <si>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</si>
  <si>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</si>
  <si>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</si>
  <si>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</si>
  <si>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</si>
  <si>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</si>
  <si>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</si>
  <si>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</si>
  <si>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</si>
  <si>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</si>
  <si>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</si>
  <si>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</si>
  <si>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</si>
  <si>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</si>
  <si>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</si>
  <si>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</si>
  <si>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</si>
  <si>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</si>
  <si>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</si>
  <si>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</si>
  <si>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</si>
  <si>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</si>
  <si>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</si>
  <si>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</si>
  <si>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</si>
  <si>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</si>
  <si>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</si>
  <si>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</si>
  <si>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</si>
  <si>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</si>
  <si>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</si>
  <si>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</si>
  <si>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</si>
  <si>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</si>
  <si>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</si>
  <si>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</si>
  <si>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</si>
  <si>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</si>
  <si>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</si>
  <si>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</si>
  <si>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</si>
  <si>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</si>
  <si>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</si>
  <si>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</si>
  <si>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</si>
  <si>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</si>
  <si>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</si>
  <si>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</si>
  <si>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</si>
  <si>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</si>
  <si>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</si>
  <si>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</si>
  <si>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</si>
  <si>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</si>
  <si>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</si>
  <si>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</si>
  <si>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</si>
  <si>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</si>
  <si>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</si>
  <si>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</si>
  <si>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</si>
  <si>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</si>
  <si>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</si>
  <si>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</si>
  <si>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</si>
  <si>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</si>
  <si>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</si>
  <si>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</si>
  <si>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</si>
  <si>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</si>
  <si>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</si>
  <si>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</si>
  <si>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</si>
  <si>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</si>
  <si>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</si>
  <si>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</si>
  <si>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</si>
  <si>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</si>
  <si>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</si>
  <si>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</si>
  <si>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</si>
  <si>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</si>
  <si>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</si>
  <si>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</si>
  <si>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</si>
  <si>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</si>
  <si>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</si>
  <si>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</si>
  <si>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</si>
  <si>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</si>
  <si>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</si>
  <si>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</si>
  <si>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</si>
  <si>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</si>
  <si>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</si>
  <si>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</si>
  <si>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</si>
  <si>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</si>
  <si>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</si>
  <si>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</si>
  <si>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</si>
  <si>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</si>
  <si>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</si>
  <si>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</si>
  <si>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</si>
  <si>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</si>
  <si>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</si>
  <si>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</si>
  <si>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</si>
  <si>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</si>
  <si>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</si>
  <si>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</si>
  <si>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</si>
  <si>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</si>
  <si>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</si>
  <si>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</si>
  <si>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</si>
  <si>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</si>
  <si>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</si>
  <si>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</si>
  <si>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</si>
  <si>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</si>
  <si>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</si>
  <si>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</si>
  <si>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</si>
  <si>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</si>
  <si>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</si>
  <si>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</si>
  <si>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</si>
  <si>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</si>
  <si>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</si>
  <si>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</si>
  <si>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</si>
  <si>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</si>
  <si>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</si>
  <si>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</si>
  <si>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</si>
  <si>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</si>
  <si>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</si>
  <si>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</si>
  <si>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</si>
  <si>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</si>
  <si>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</si>
  <si>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</si>
  <si>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</si>
  <si>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</si>
  <si>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</si>
  <si>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</si>
  <si>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</si>
  <si>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</si>
  <si>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</si>
  <si>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</si>
  <si>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</si>
  <si>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</si>
  <si>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</si>
  <si>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</si>
  <si>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</si>
  <si>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</si>
  <si>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</si>
  <si>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</si>
  <si>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</si>
  <si>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</si>
  <si>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</si>
  <si>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</si>
  <si>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</si>
  <si>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</si>
  <si>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</si>
  <si>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</si>
  <si>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</si>
  <si>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</si>
  <si>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</si>
  <si>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</si>
  <si>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</si>
  <si>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</si>
  <si>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</si>
  <si>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</si>
  <si>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</si>
  <si>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</si>
  <si>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</si>
  <si>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</si>
  <si>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</si>
  <si>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</si>
  <si>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</si>
  <si>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</si>
  <si>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</si>
  <si>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</si>
  <si>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</si>
  <si>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</si>
  <si>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</si>
  <si>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</si>
  <si>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</si>
  <si>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</si>
  <si>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</si>
  <si>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</si>
  <si>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</si>
  <si>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</si>
  <si>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</si>
  <si>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</si>
  <si>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</si>
  <si>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</si>
  <si>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</si>
  <si>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</si>
  <si>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</si>
  <si>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</si>
  <si>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</si>
  <si>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</si>
  <si>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</si>
  <si>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</si>
  <si>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</si>
  <si>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</si>
  <si>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</si>
  <si>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</si>
  <si>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</si>
  <si>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</si>
  <si>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</si>
  <si>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</si>
  <si>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</si>
  <si>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</si>
  <si>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</si>
  <si>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</si>
  <si>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</si>
  <si>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</si>
  <si>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</si>
  <si>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</si>
  <si>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</si>
  <si>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</si>
  <si>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</si>
  <si>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</si>
  <si>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</si>
  <si>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</si>
  <si>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</si>
  <si>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</si>
  <si>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</si>
  <si>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</si>
  <si>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</si>
  <si>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</si>
  <si>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</si>
  <si>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</si>
  <si>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</si>
  <si>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</si>
  <si>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</si>
  <si>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</si>
  <si>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</si>
  <si>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</si>
  <si>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</si>
  <si>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</si>
  <si>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</si>
  <si>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</si>
  <si>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</si>
  <si>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</si>
  <si>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</si>
  <si>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</si>
  <si>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</si>
  <si>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</si>
  <si>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</si>
  <si>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</si>
  <si>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</si>
  <si>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</si>
  <si>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</si>
  <si>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</si>
  <si>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</si>
  <si>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</si>
  <si>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</si>
  <si>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</si>
  <si>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</si>
  <si>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</si>
  <si>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</si>
  <si>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</si>
  <si>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</si>
  <si>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</si>
  <si>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</si>
  <si>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</si>
  <si>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</si>
  <si>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</si>
  <si>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</si>
  <si>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</si>
  <si>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</si>
  <si>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</si>
  <si>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</si>
  <si>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</si>
  <si>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</si>
  <si>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</si>
  <si>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</si>
  <si>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</si>
  <si>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</si>
  <si>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</si>
  <si>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</si>
  <si>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</si>
  <si>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</si>
  <si>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</si>
  <si>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</si>
  <si>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</si>
  <si>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</si>
  <si>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</si>
  <si>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</si>
  <si>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</si>
  <si>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</si>
  <si>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</si>
  <si>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</si>
  <si>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</si>
  <si>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</si>
  <si>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</si>
  <si>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</si>
  <si>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</si>
  <si>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</si>
  <si>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</si>
  <si>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</si>
  <si>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</si>
  <si>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</si>
  <si>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</si>
  <si>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</si>
  <si>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</si>
  <si>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</si>
  <si>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</si>
  <si>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</si>
  <si>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</si>
  <si>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</si>
  <si>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</si>
  <si>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</si>
  <si>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</si>
  <si>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</si>
  <si>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</si>
  <si>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</si>
  <si>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</si>
  <si>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</si>
  <si>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</si>
  <si>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</si>
  <si>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</si>
  <si>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</si>
  <si>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</si>
  <si>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</si>
  <si>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</si>
  <si>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</si>
  <si>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</si>
  <si>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</si>
  <si>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</si>
  <si>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</si>
  <si>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</si>
  <si>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</si>
  <si>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</si>
  <si>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</si>
  <si>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</si>
  <si>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</si>
  <si>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</si>
  <si>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</si>
  <si>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</si>
  <si>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</si>
  <si>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</si>
  <si>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</si>
  <si>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</si>
  <si>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</si>
  <si>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</si>
  <si>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</si>
  <si>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</si>
  <si>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</si>
  <si>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</si>
  <si>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</si>
  <si>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</si>
  <si>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</si>
  <si>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</si>
  <si>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</si>
  <si>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</si>
  <si>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</si>
  <si>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</si>
  <si>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</si>
  <si>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</si>
  <si>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</si>
  <si>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</si>
  <si>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</si>
  <si>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</si>
  <si>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</si>
  <si>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</si>
  <si>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</si>
  <si>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</si>
  <si>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</si>
  <si>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</si>
  <si>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</si>
  <si>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</si>
  <si>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</si>
  <si>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</si>
  <si>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</si>
  <si>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</si>
  <si>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</si>
  <si>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</si>
  <si>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</si>
  <si>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</si>
  <si>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</si>
  <si>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</si>
  <si>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</si>
  <si>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</si>
  <si>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</si>
  <si>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</si>
  <si>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</si>
  <si>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</si>
  <si>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</si>
  <si>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</si>
  <si>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</si>
  <si>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</si>
  <si>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</si>
  <si>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</si>
  <si>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</si>
  <si>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</si>
  <si>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</si>
  <si>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</si>
  <si>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</si>
  <si>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</si>
  <si>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</si>
  <si>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</si>
  <si>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</si>
  <si>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</si>
  <si>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</si>
  <si>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</si>
  <si>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</si>
  <si>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</si>
  <si>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</si>
  <si>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</si>
  <si>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</si>
  <si>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</si>
  <si>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</si>
  <si>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</si>
  <si>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</si>
  <si>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</si>
  <si>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</si>
  <si>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</si>
  <si>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</si>
  <si>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</si>
  <si>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</si>
  <si>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</si>
  <si>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</si>
  <si>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</si>
  <si>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</si>
  <si>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</si>
  <si>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</si>
  <si>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</si>
  <si>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</si>
  <si>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</si>
  <si>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</si>
  <si>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</si>
  <si>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</si>
  <si>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</si>
  <si>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</si>
  <si>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</si>
  <si>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</si>
  <si>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</si>
  <si>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</si>
  <si>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</si>
  <si>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</si>
  <si>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</si>
  <si>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</si>
  <si>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</si>
  <si>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</si>
  <si>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</si>
  <si>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</si>
  <si>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</si>
  <si>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</si>
  <si>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</si>
  <si>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</si>
  <si>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</si>
  <si>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</si>
  <si>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</si>
  <si>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</si>
  <si>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</si>
  <si>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</si>
  <si>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</si>
  <si>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</si>
  <si>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</si>
  <si>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</si>
  <si>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</si>
  <si>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</si>
  <si>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</si>
  <si>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</si>
  <si>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</si>
  <si>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</si>
  <si>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</si>
  <si>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</si>
  <si>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</si>
  <si>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</si>
  <si>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</si>
  <si>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</si>
  <si>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</si>
  <si>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</si>
  <si>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</si>
  <si>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</si>
  <si>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</si>
  <si>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</si>
  <si>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</si>
  <si>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</si>
  <si>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</si>
  <si>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</si>
  <si>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</si>
  <si>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</si>
  <si>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</si>
  <si>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</si>
  <si>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</si>
  <si>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</si>
  <si>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</si>
  <si>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</si>
  <si>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</si>
  <si>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</si>
  <si>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</si>
  <si>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</si>
  <si>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</si>
  <si>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</si>
  <si>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</si>
  <si>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</si>
  <si>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</si>
  <si>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</si>
  <si>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</si>
  <si>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</si>
  <si>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</si>
  <si>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</si>
  <si>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</si>
  <si>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</si>
  <si>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</si>
  <si>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</si>
  <si>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</si>
  <si>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</si>
  <si>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</si>
  <si>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</si>
  <si>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</si>
  <si>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</si>
  <si>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</si>
  <si>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</si>
  <si>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</si>
  <si>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</si>
  <si>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</si>
  <si>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</si>
  <si>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</si>
  <si>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</si>
  <si>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</si>
  <si>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</si>
  <si>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</si>
  <si>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</si>
  <si>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</si>
  <si>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</si>
  <si>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</si>
  <si>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</si>
  <si>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</si>
  <si>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</si>
  <si>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</si>
  <si>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</si>
  <si>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</si>
  <si>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</si>
  <si>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</si>
  <si>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</si>
  <si>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</si>
  <si>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</si>
  <si>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</si>
  <si>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</si>
  <si>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</si>
  <si>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</si>
  <si>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</si>
  <si>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</si>
  <si>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</si>
  <si>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</si>
  <si>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</si>
  <si>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</si>
  <si>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</si>
  <si>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</si>
  <si>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</si>
  <si>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</si>
  <si>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</si>
  <si>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</si>
  <si>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</si>
  <si>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</si>
  <si>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</si>
  <si>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</si>
  <si>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</si>
  <si>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</si>
  <si>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</si>
  <si>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</si>
  <si>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</si>
  <si>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</si>
  <si>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</si>
  <si>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</si>
  <si>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</si>
  <si>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</si>
  <si>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</si>
  <si>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</si>
  <si>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</si>
  <si>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</si>
  <si>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</si>
  <si>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</si>
  <si>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</si>
  <si>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</si>
  <si>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</si>
  <si>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</si>
  <si>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</si>
  <si>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</si>
  <si>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</si>
  <si>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</si>
  <si>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</si>
  <si>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</si>
  <si>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</si>
  <si>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</si>
  <si>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</si>
  <si>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</si>
  <si>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</si>
  <si>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</si>
  <si>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</si>
  <si>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</si>
  <si>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</si>
  <si>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</si>
  <si>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</si>
  <si>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</si>
  <si>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</si>
  <si>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</si>
  <si>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</si>
  <si>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</si>
  <si>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</si>
  <si>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</si>
  <si>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</si>
  <si>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</si>
  <si>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</si>
  <si>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</si>
  <si>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</si>
  <si>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</si>
  <si>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</si>
  <si>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</si>
  <si>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</si>
  <si>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</si>
  <si>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</si>
  <si>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</si>
  <si>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</si>
  <si>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</si>
  <si>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</si>
  <si>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</si>
  <si>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</si>
  <si>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</si>
  <si>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</si>
  <si>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</si>
  <si>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</si>
  <si>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</si>
  <si>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</si>
  <si>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</si>
  <si>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</si>
  <si>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</si>
  <si>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</si>
  <si>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</si>
  <si>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</si>
  <si>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</si>
  <si>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</si>
  <si>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</si>
  <si>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</si>
  <si>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</si>
  <si>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</si>
  <si>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</si>
  <si>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</si>
  <si>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</si>
  <si>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</si>
  <si>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</si>
  <si>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</si>
  <si>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</si>
  <si>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</si>
  <si>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</si>
  <si>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</si>
  <si>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</si>
  <si>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</si>
  <si>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</si>
  <si>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</si>
  <si>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</si>
  <si>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</si>
  <si>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</si>
  <si>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</si>
  <si>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</si>
  <si>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</si>
  <si>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</si>
  <si>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</si>
  <si>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</si>
  <si>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</si>
  <si>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</si>
  <si>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</si>
  <si>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</si>
  <si>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</si>
  <si>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</si>
  <si>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</si>
  <si>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</si>
  <si>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</si>
  <si>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</si>
  <si>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</si>
  <si>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</si>
  <si>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</si>
  <si>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</si>
  <si>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</si>
  <si>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</si>
  <si>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</si>
  <si>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</si>
  <si>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</si>
  <si>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</si>
  <si>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</si>
  <si>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</si>
  <si>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</si>
  <si>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</si>
  <si>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</si>
  <si>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</si>
  <si>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</si>
  <si>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</si>
  <si>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</si>
  <si>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</si>
  <si>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</si>
  <si>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</si>
  <si>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</si>
  <si>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</si>
  <si>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</si>
  <si>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</si>
  <si>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</si>
  <si>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</si>
  <si>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</si>
  <si>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</si>
  <si>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</si>
  <si>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</si>
  <si>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</si>
  <si>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</si>
  <si>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</si>
  <si>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</si>
  <si>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</si>
  <si>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</si>
  <si>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</si>
  <si>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</si>
  <si>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</si>
  <si>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</si>
  <si>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</si>
  <si>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</si>
  <si>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</si>
  <si>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</si>
  <si>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</si>
  <si>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</si>
  <si>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</si>
  <si>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</si>
  <si>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</si>
  <si>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</si>
  <si>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</si>
  <si>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</si>
  <si>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</si>
  <si>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</si>
  <si>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</si>
  <si>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</si>
  <si>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</si>
  <si>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</si>
  <si>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</si>
  <si>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</si>
  <si>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</si>
  <si>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</si>
  <si>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</si>
  <si>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</si>
  <si>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</si>
  <si>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</si>
  <si>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</si>
  <si>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</si>
  <si>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</si>
  <si>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</si>
  <si>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</si>
  <si>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</si>
  <si>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</si>
  <si>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</si>
  <si>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</si>
  <si>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</si>
  <si>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</si>
  <si>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</si>
  <si>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</si>
  <si>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</si>
  <si>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</si>
  <si>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</si>
  <si>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</si>
  <si>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</si>
  <si>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</si>
  <si>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</si>
  <si>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</si>
  <si>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</si>
  <si>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</si>
  <si>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</si>
  <si>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</si>
  <si>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</si>
  <si>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</si>
  <si>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</si>
  <si>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</si>
  <si>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</si>
  <si>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</si>
  <si>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</si>
  <si>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</si>
  <si>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</si>
  <si>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</si>
  <si>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</si>
  <si>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</si>
  <si>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</si>
  <si>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</si>
  <si>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</si>
  <si>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</si>
  <si>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</si>
  <si>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</si>
  <si>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</si>
  <si>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</si>
  <si>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</si>
  <si>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</si>
  <si>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</si>
  <si>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</si>
  <si>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</si>
  <si>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</si>
  <si>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</si>
  <si>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</si>
  <si>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</si>
  <si>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</si>
  <si>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</si>
  <si>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</si>
  <si>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</si>
  <si>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</si>
  <si>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</si>
  <si>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</si>
  <si>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</si>
  <si>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</si>
  <si>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</si>
  <si>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</si>
  <si>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</si>
  <si>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</si>
  <si>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</si>
  <si>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</si>
  <si>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</si>
  <si>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</si>
  <si>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</si>
  <si>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</si>
  <si>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</si>
  <si>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</si>
  <si>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</si>
  <si>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</si>
  <si>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</si>
  <si>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</si>
  <si>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</si>
  <si>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</si>
  <si>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</si>
  <si>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</si>
  <si>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</si>
  <si>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</si>
  <si>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</si>
  <si>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</si>
  <si>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</si>
  <si>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</si>
  <si>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</si>
  <si>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</si>
  <si>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</si>
  <si>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</si>
  <si>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</si>
  <si>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</si>
  <si>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</si>
  <si>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</si>
  <si>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</si>
  <si>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</si>
  <si>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</si>
  <si>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</si>
  <si>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</si>
  <si>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</si>
  <si>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</si>
  <si>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</si>
  <si>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</si>
  <si>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</si>
  <si>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</si>
  <si>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</si>
  <si>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</si>
  <si>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</si>
  <si>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</si>
  <si>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</si>
  <si>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</si>
  <si>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</si>
  <si>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</si>
  <si>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</si>
  <si>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</si>
  <si>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</si>
  <si>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</si>
  <si>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</si>
  <si>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</si>
  <si>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</si>
  <si>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</si>
  <si>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</si>
  <si>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</si>
  <si>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</si>
  <si>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</si>
  <si>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</si>
  <si>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</si>
  <si>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</si>
  <si>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</si>
  <si>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</si>
  <si>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</si>
  <si>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</si>
  <si>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</si>
  <si>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</si>
  <si>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</si>
  <si>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</si>
  <si>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</si>
  <si>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</si>
  <si>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</si>
  <si>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</si>
  <si>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</si>
  <si>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</si>
  <si>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</si>
  <si>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</si>
  <si>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</si>
  <si>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</si>
  <si>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</si>
  <si>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</si>
  <si>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</si>
  <si>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</si>
  <si>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</si>
  <si>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</si>
  <si>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</si>
  <si>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</si>
  <si>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</si>
  <si>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</si>
  <si>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</si>
  <si>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</si>
  <si>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</si>
  <si>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</si>
  <si>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</si>
  <si>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</si>
  <si>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</si>
  <si>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</si>
  <si>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</si>
  <si>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</si>
  <si>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</si>
  <si>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</si>
  <si>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</si>
  <si>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</si>
  <si>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</si>
  <si>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</si>
  <si>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</si>
  <si>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</si>
  <si>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</si>
  <si>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</si>
  <si>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</si>
  <si>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</si>
  <si>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</si>
  <si>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</si>
  <si>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</si>
  <si>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</si>
  <si>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</si>
  <si>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</si>
  <si>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</si>
  <si>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</si>
  <si>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</si>
  <si>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</si>
  <si>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</si>
  <si>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</si>
  <si>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</si>
  <si>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</si>
  <si>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</si>
  <si>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</si>
  <si>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</si>
  <si>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</si>
  <si>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</si>
  <si>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</si>
  <si>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</si>
  <si>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</si>
  <si>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</si>
  <si>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</si>
  <si>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</si>
  <si>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</si>
  <si>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</si>
  <si>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</si>
  <si>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</si>
  <si>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</si>
  <si>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</si>
  <si>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</si>
  <si>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</si>
  <si>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</si>
  <si>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</si>
  <si>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</si>
  <si>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</si>
  <si>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</si>
  <si>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</si>
  <si>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</si>
  <si>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</si>
  <si>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</si>
  <si>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</si>
  <si>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</si>
  <si>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</si>
  <si>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</si>
  <si>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</si>
  <si>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</si>
  <si>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</si>
  <si>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</si>
  <si>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</si>
  <si>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</si>
  <si>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</si>
  <si>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</si>
  <si>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</si>
  <si>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</si>
  <si>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</si>
  <si>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</si>
  <si>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</si>
  <si>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</si>
  <si>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</si>
  <si>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</si>
  <si>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</si>
  <si>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</si>
  <si>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</si>
  <si>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</si>
  <si>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</si>
  <si>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</si>
  <si>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</si>
  <si>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</si>
  <si>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</si>
  <si>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</si>
  <si>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</si>
  <si>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</si>
  <si>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</si>
  <si>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</si>
  <si>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</si>
  <si>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</si>
  <si>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</si>
  <si>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</si>
  <si>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</si>
  <si>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</si>
  <si>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</si>
  <si>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</si>
  <si>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</si>
  <si>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</si>
  <si>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</si>
  <si>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</si>
  <si>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</si>
  <si>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</si>
  <si>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</si>
  <si>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</si>
  <si>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</si>
  <si>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</si>
  <si>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</si>
  <si>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</si>
  <si>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</si>
  <si>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</si>
  <si>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</si>
  <si>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</si>
  <si>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</si>
  <si>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</si>
  <si>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</si>
  <si>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</si>
  <si>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</si>
  <si>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</si>
  <si>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</si>
  <si>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</si>
  <si>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</si>
  <si>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</si>
  <si>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</si>
  <si>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</si>
  <si>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</si>
  <si>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</si>
  <si>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</si>
  <si>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</si>
  <si>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</si>
  <si>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</si>
  <si>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</si>
  <si>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</si>
  <si>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</si>
  <si>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</si>
  <si>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</si>
  <si>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</si>
  <si>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</si>
  <si>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</si>
  <si>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</si>
  <si>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</si>
  <si>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</si>
  <si>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</si>
  <si>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</si>
  <si>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</si>
  <si>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</si>
  <si>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</si>
  <si>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</si>
  <si>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</si>
  <si>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</si>
  <si>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</si>
  <si>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</si>
  <si>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</si>
  <si>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</si>
  <si>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</si>
  <si>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</si>
  <si>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</si>
  <si>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</si>
  <si>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</si>
  <si>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</si>
  <si>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</si>
  <si>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</si>
  <si>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</si>
  <si>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</si>
  <si>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</si>
  <si>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</si>
  <si>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</si>
  <si>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</si>
  <si>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</si>
  <si>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</si>
  <si>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</si>
  <si>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</si>
  <si>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</si>
  <si>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</si>
  <si>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</si>
  <si>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</si>
  <si>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</si>
  <si>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</si>
  <si>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</si>
  <si>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</si>
  <si>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</si>
  <si>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</si>
  <si>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</si>
  <si>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</si>
  <si>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</si>
  <si>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</si>
  <si>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</si>
  <si>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</si>
  <si>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</si>
  <si>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</si>
  <si>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</si>
  <si>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</si>
  <si>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</si>
  <si>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</si>
  <si>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</si>
  <si>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</si>
  <si>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</si>
  <si>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</si>
  <si>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</si>
  <si>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</si>
  <si>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</si>
  <si>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</si>
  <si>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</si>
  <si>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</si>
  <si>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</si>
  <si>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</si>
  <si>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</si>
  <si>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</si>
  <si>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</si>
  <si>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</si>
  <si>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</si>
  <si>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</si>
  <si>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</si>
  <si>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</si>
  <si>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</si>
  <si>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</si>
  <si>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</si>
  <si>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</si>
  <si>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</si>
  <si>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</si>
  <si>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</si>
  <si>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</si>
  <si>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</si>
  <si>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</si>
  <si>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</si>
  <si>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</si>
  <si>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</si>
  <si>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</si>
  <si>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</si>
  <si>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</si>
  <si>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</si>
  <si>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</si>
  <si>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</si>
  <si>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</si>
  <si>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</si>
  <si>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</si>
  <si>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</si>
  <si>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</si>
  <si>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</si>
  <si>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</si>
  <si>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</si>
  <si>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</si>
  <si>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</si>
  <si>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</si>
  <si>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</si>
  <si>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</si>
  <si>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</si>
  <si>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</si>
  <si>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</si>
  <si>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</si>
  <si>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</si>
  <si>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</si>
  <si>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</si>
  <si>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</si>
  <si>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</si>
  <si>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</si>
  <si>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</si>
  <si>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</si>
  <si>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</si>
  <si>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</si>
  <si>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</si>
  <si>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</si>
  <si>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</si>
  <si>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</si>
  <si>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</si>
  <si>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</si>
  <si>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</si>
  <si>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</si>
  <si>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</si>
  <si>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</si>
  <si>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</si>
  <si>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</si>
  <si>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</si>
  <si>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</si>
  <si>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</si>
  <si>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</si>
  <si>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</si>
  <si>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</si>
  <si>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</si>
  <si>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</si>
  <si>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</si>
  <si>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</si>
  <si>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</si>
  <si>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</si>
  <si>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</si>
  <si>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</si>
  <si>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</si>
  <si>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</si>
  <si>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</si>
  <si>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</si>
  <si>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</si>
  <si>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</si>
  <si>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</si>
  <si>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</si>
  <si>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</si>
  <si>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</si>
  <si>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</si>
  <si>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</si>
  <si>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</si>
  <si>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</si>
  <si>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</si>
  <si>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</si>
  <si>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</si>
  <si>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</si>
  <si>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</si>
  <si>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</si>
  <si>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</si>
  <si>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</si>
  <si>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</si>
  <si>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</si>
  <si>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</si>
  <si>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</si>
  <si>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</si>
  <si>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</si>
  <si>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</si>
  <si>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</si>
  <si>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</si>
  <si>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</si>
  <si>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</si>
  <si>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</si>
  <si>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</si>
  <si>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</si>
  <si>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</si>
  <si>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</si>
  <si>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</si>
  <si>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</si>
  <si>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</si>
  <si>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</si>
  <si>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</si>
  <si>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</si>
  <si>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</si>
  <si>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</si>
  <si>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</si>
  <si>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</si>
  <si>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</si>
  <si>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</si>
  <si>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</si>
  <si>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</si>
  <si>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</si>
  <si>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</si>
  <si>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</si>
  <si>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</si>
  <si>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</si>
  <si>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</si>
  <si>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</si>
  <si>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</si>
  <si>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</si>
  <si>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</si>
  <si>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</si>
  <si>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</si>
  <si>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</si>
  <si>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</si>
  <si>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</si>
  <si>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</si>
  <si>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</si>
  <si>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</si>
  <si>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</si>
  <si>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</si>
  <si>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</si>
  <si>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</si>
  <si>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</si>
  <si>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</si>
  <si>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</si>
  <si>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</si>
  <si>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</si>
  <si>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</si>
  <si>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</si>
  <si>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</si>
  <si>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</si>
  <si>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</si>
  <si>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</si>
  <si>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</si>
  <si>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</si>
  <si>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</si>
  <si>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</si>
  <si>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</si>
  <si>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</si>
  <si>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</si>
  <si>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</si>
  <si>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</si>
  <si>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</si>
  <si>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</si>
  <si>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</si>
  <si>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</si>
  <si>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</si>
  <si>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</si>
  <si>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</si>
  <si>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</si>
  <si>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</si>
  <si>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</si>
  <si>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</si>
  <si>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</si>
  <si>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</si>
  <si>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</si>
  <si>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</si>
  <si>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</si>
  <si>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</si>
  <si>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</si>
  <si>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</si>
  <si>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</si>
  <si>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</si>
  <si>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</si>
  <si>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</si>
  <si>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</si>
  <si>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</si>
  <si>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</si>
  <si>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</si>
  <si>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</si>
  <si>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</si>
  <si>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</si>
  <si>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</si>
  <si>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</si>
  <si>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</si>
  <si>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</si>
  <si>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</si>
  <si>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</si>
  <si>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</si>
  <si>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</si>
  <si>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</si>
  <si>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</si>
  <si>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</si>
  <si>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</si>
  <si>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</si>
  <si>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</si>
  <si>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</si>
  <si>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</si>
  <si>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</si>
  <si>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</si>
  <si>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</si>
  <si>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</si>
  <si>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</si>
  <si>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</si>
  <si>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</si>
  <si>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</si>
  <si>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</si>
  <si>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</si>
  <si>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</si>
  <si>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</si>
  <si>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</si>
  <si>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</si>
  <si>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</si>
  <si>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</si>
  <si>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</si>
  <si>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</si>
  <si>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</si>
  <si>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</si>
  <si>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</si>
  <si>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</si>
  <si>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</si>
  <si>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</si>
  <si>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</si>
  <si>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</si>
  <si>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</si>
  <si>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</si>
  <si>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</si>
  <si>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</si>
  <si>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</si>
  <si>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</si>
  <si>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</si>
  <si>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</si>
  <si>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</si>
  <si>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</si>
  <si>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</si>
  <si>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</si>
  <si>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</si>
  <si>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</si>
  <si>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</si>
  <si>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</si>
  <si>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</si>
  <si>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</si>
  <si>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</si>
  <si>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</si>
  <si>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</si>
  <si>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</si>
  <si>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</si>
  <si>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</si>
  <si>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</si>
  <si>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</si>
  <si>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</si>
  <si>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</si>
  <si>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</si>
  <si>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</si>
  <si>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</si>
  <si>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</si>
  <si>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</si>
  <si>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</si>
  <si>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</si>
  <si>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</si>
  <si>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</si>
  <si>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</si>
  <si>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</si>
  <si>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</si>
  <si>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</si>
  <si>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</si>
  <si>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</si>
  <si>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</si>
  <si>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</si>
  <si>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</si>
  <si>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</si>
  <si>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</si>
  <si>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</si>
  <si>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</si>
  <si>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</si>
  <si>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</si>
  <si>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</si>
  <si>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</si>
  <si>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</si>
  <si>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</si>
  <si>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</si>
  <si>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</si>
  <si>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</si>
  <si>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</si>
  <si>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</si>
  <si>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</si>
  <si>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</si>
  <si>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</si>
  <si>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</si>
  <si>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</si>
  <si>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</si>
  <si>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</si>
  <si>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</si>
  <si>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</si>
  <si>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</si>
  <si>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</si>
  <si>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</si>
  <si>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</si>
  <si>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</si>
  <si>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</si>
  <si>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</si>
  <si>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</si>
  <si>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</si>
  <si>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</si>
  <si>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</si>
  <si>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</si>
  <si>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</si>
  <si>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</si>
  <si>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</si>
  <si>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</si>
  <si>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</si>
  <si>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</si>
  <si>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</si>
  <si>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</si>
  <si>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</si>
  <si>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</si>
  <si>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</si>
  <si>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</si>
  <si>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</si>
  <si>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</si>
  <si>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</si>
  <si>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</si>
  <si>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</si>
  <si>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</si>
  <si>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</si>
  <si>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</si>
  <si>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</si>
  <si>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</si>
  <si>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</si>
  <si>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</si>
  <si>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</si>
  <si>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</si>
  <si>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</si>
  <si>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</si>
  <si>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</si>
  <si>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</si>
  <si>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</si>
  <si>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</si>
  <si>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</si>
  <si>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</si>
  <si>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</si>
  <si>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</si>
  <si>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</si>
  <si>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</si>
  <si>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</si>
  <si>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</si>
  <si>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</si>
  <si>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</si>
  <si>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</si>
  <si>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</si>
  <si>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</si>
  <si>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</si>
  <si>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</si>
  <si>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</si>
  <si>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</si>
  <si>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</si>
  <si>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</si>
  <si>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</si>
  <si>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</si>
  <si>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</si>
  <si>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</si>
  <si>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</si>
  <si>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</si>
  <si>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</si>
  <si>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</si>
  <si>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</si>
  <si>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</si>
  <si>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</si>
  <si>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</si>
  <si>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</si>
  <si>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</si>
  <si>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</si>
  <si>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</si>
  <si>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</si>
  <si>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</si>
  <si>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</si>
  <si>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</si>
  <si>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</si>
  <si>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</si>
  <si>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</si>
  <si>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</si>
  <si>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</si>
  <si>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</si>
  <si>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</si>
  <si>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</si>
  <si>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</si>
  <si>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</si>
  <si>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</si>
  <si>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</si>
  <si>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</si>
  <si>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</si>
  <si>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</si>
  <si>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</si>
  <si>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</si>
  <si>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</si>
  <si>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</si>
  <si>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</si>
  <si>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</si>
  <si>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</si>
  <si>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</si>
  <si>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</si>
  <si>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</si>
  <si>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</si>
  <si>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</si>
  <si>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</si>
  <si>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</si>
  <si>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</si>
  <si>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</si>
  <si>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</si>
  <si>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</si>
  <si>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</si>
  <si>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</si>
  <si>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</si>
  <si>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</si>
  <si>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</si>
  <si>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</si>
  <si>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</si>
  <si>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</si>
  <si>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</si>
  <si>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</si>
  <si>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</si>
  <si>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</si>
  <si>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</si>
  <si>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</si>
  <si>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</si>
  <si>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</si>
  <si>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</si>
  <si>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</si>
  <si>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</si>
  <si>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</si>
  <si>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</si>
  <si>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</si>
  <si>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</si>
  <si>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</si>
  <si>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</si>
  <si>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</si>
  <si>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</si>
  <si>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</si>
  <si>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</si>
  <si>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</si>
  <si>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</si>
  <si>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</si>
  <si>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</si>
  <si>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</si>
  <si>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</si>
  <si>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</si>
  <si>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</si>
  <si>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</si>
  <si>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</si>
  <si>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</si>
  <si>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</si>
  <si>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</si>
  <si>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</si>
  <si>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</si>
  <si>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</si>
  <si>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</si>
  <si>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</si>
  <si>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</si>
  <si>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</si>
  <si>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</si>
  <si>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</si>
  <si>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</si>
  <si>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</si>
  <si>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</si>
  <si>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</si>
  <si>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</si>
  <si>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</si>
  <si>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</si>
  <si>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</si>
  <si>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</si>
  <si>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</si>
  <si>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</si>
  <si>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</si>
  <si>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</si>
  <si>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</si>
  <si>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</si>
  <si>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</si>
  <si>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</si>
  <si>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</si>
  <si>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</si>
  <si>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</si>
  <si>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</si>
  <si>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</si>
  <si>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</si>
  <si>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</si>
  <si>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</si>
  <si>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</si>
  <si>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</si>
  <si>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</si>
  <si>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</si>
  <si>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</si>
  <si>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</si>
  <si>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</si>
  <si>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</si>
  <si>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</si>
  <si>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</si>
  <si>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</si>
  <si>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</si>
  <si>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</si>
  <si>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</si>
  <si>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</si>
  <si>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</si>
  <si>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</si>
  <si>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</si>
  <si>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</si>
  <si>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</si>
  <si>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</si>
  <si>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</si>
  <si>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</si>
  <si>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</si>
  <si>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</si>
  <si>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</si>
  <si>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</si>
  <si>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</si>
  <si>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</si>
  <si>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</si>
  <si>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</si>
  <si>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</si>
  <si>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</si>
  <si>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</si>
  <si>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</si>
  <si>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</si>
  <si>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</si>
  <si>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</si>
  <si>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</si>
  <si>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</si>
  <si>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</si>
  <si>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</si>
  <si>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</si>
  <si>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</si>
  <si>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</si>
  <si>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</si>
  <si>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</si>
  <si>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</si>
  <si>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</si>
  <si>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</si>
  <si>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</si>
  <si>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</si>
  <si>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</si>
  <si>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</si>
  <si>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</si>
  <si>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</si>
  <si>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</si>
  <si>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</si>
  <si>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</si>
  <si>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</si>
  <si>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</si>
  <si>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</si>
  <si>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</si>
  <si>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</si>
  <si>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</si>
  <si>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</si>
  <si>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</si>
  <si>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</si>
  <si>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</si>
  <si>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</si>
  <si>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</si>
  <si>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</si>
  <si>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</si>
  <si>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</si>
  <si>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</si>
  <si>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</si>
  <si>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</si>
  <si>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</si>
  <si>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</si>
  <si>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</si>
  <si>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</si>
  <si>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</si>
  <si>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</si>
  <si>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</si>
  <si>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</si>
  <si>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</si>
  <si>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</si>
  <si>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</si>
  <si>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</si>
  <si>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</si>
  <si>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</si>
  <si>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</si>
  <si>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</si>
  <si>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</si>
  <si>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</si>
  <si>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</si>
  <si>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</si>
  <si>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</si>
  <si>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</si>
  <si>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</si>
  <si>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</si>
  <si>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</si>
  <si>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</si>
  <si>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</si>
  <si>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</si>
  <si>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</si>
  <si>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</si>
  <si>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</si>
  <si>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</si>
  <si>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</si>
  <si>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</si>
  <si>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</si>
  <si>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</si>
  <si>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</si>
  <si>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</si>
  <si>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</si>
  <si>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</si>
  <si>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</si>
  <si>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</si>
  <si>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</si>
  <si>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</si>
  <si>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</si>
  <si>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</si>
  <si>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</si>
  <si>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</si>
  <si>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</si>
  <si>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</si>
  <si>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</si>
  <si>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</si>
  <si>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</si>
  <si>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</si>
  <si>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</si>
  <si>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</si>
  <si>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</si>
  <si>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</si>
  <si>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</si>
  <si>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</si>
  <si>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</si>
  <si>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</si>
  <si>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</si>
  <si>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</si>
  <si>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</si>
  <si>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</si>
  <si>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</si>
  <si>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</si>
  <si>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</si>
  <si>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</si>
  <si>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</si>
  <si>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</si>
  <si>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</si>
  <si>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</si>
  <si>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</si>
  <si>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</si>
  <si>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</si>
  <si>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</si>
  <si>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</si>
  <si>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</si>
  <si>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</si>
  <si>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</si>
  <si>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</si>
  <si>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</si>
  <si>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</si>
  <si>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</si>
  <si>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</si>
  <si>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</si>
  <si>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</si>
  <si>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</si>
  <si>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</si>
  <si>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</si>
  <si>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</si>
  <si>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</si>
  <si>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</si>
  <si>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</si>
  <si>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</si>
  <si>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</si>
  <si>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</si>
  <si>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</si>
  <si>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</si>
  <si>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</si>
  <si>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</si>
  <si>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</si>
  <si>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</si>
  <si>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</si>
  <si>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</si>
  <si>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</si>
  <si>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</si>
  <si>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</si>
  <si>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</si>
  <si>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</si>
  <si>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</si>
  <si>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</si>
  <si>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</si>
  <si>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</si>
  <si>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</si>
  <si>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</si>
  <si>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</si>
  <si>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</si>
  <si>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</si>
  <si>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</si>
  <si>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</si>
  <si>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</si>
  <si>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</si>
  <si>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</si>
  <si>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</si>
  <si>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</si>
  <si>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</si>
  <si>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</si>
  <si>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</si>
  <si>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</si>
  <si>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</si>
  <si>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</si>
  <si>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</si>
  <si>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</si>
  <si>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</si>
  <si>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</si>
  <si>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</si>
  <si>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</si>
  <si>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</si>
  <si>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</si>
  <si>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</si>
  <si>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</si>
  <si>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</si>
  <si>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</si>
  <si>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</si>
  <si>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</si>
  <si>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</si>
  <si>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</si>
  <si>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</si>
  <si>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</si>
  <si>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</si>
  <si>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</si>
  <si>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</si>
  <si>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</si>
  <si>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</si>
  <si>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</si>
  <si>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</si>
  <si>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</si>
  <si>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</si>
  <si>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</si>
  <si>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</si>
  <si>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</si>
  <si>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</si>
  <si>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</si>
  <si>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</si>
  <si>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</si>
  <si>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</si>
  <si>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</si>
  <si>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</si>
  <si>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</si>
  <si>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</si>
  <si>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</si>
  <si>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</si>
  <si>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</si>
  <si>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</si>
  <si>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</si>
  <si>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</si>
  <si>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</si>
  <si>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</si>
  <si>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</si>
  <si>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</si>
  <si>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</si>
  <si>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</si>
  <si>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</si>
  <si>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</si>
  <si>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</si>
  <si>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</si>
  <si>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</si>
  <si>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</si>
  <si>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</si>
  <si>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</si>
  <si>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</si>
  <si>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</si>
  <si>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</si>
  <si>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</si>
  <si>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</si>
  <si>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</si>
  <si>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</si>
  <si>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</si>
  <si>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</si>
  <si>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</si>
  <si>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</si>
  <si>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</si>
  <si>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</si>
  <si>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</si>
  <si>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</si>
  <si>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</si>
  <si>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</si>
  <si>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</si>
  <si>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</si>
  <si>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</si>
  <si>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</si>
  <si>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</si>
  <si>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</si>
  <si>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</si>
  <si>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</si>
  <si>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</si>
  <si>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</si>
  <si>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</si>
  <si>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</si>
  <si>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</si>
  <si>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</si>
  <si>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</si>
  <si>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</si>
  <si>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</si>
  <si>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</si>
  <si>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</si>
  <si>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</si>
  <si>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</si>
  <si>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</si>
  <si>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</si>
  <si>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</si>
  <si>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</si>
  <si>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</si>
  <si>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</si>
  <si>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</si>
  <si>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</si>
  <si>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</si>
  <si>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</si>
  <si>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</si>
  <si>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</si>
  <si>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</si>
  <si>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</si>
  <si>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</si>
  <si>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</si>
  <si>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</si>
  <si>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</si>
  <si>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</si>
  <si>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</si>
  <si>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</si>
  <si>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</si>
  <si>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</si>
  <si>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</si>
  <si>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</si>
  <si>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</si>
  <si>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</si>
  <si>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</si>
  <si>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</si>
  <si>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</si>
  <si>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</si>
  <si>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</si>
  <si>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</si>
  <si>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</si>
  <si>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</si>
  <si>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</si>
  <si>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</si>
  <si>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</si>
  <si>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</si>
  <si>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</si>
  <si>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</si>
  <si>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</si>
  <si>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</si>
  <si>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</si>
  <si>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</si>
  <si>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</si>
  <si>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</si>
  <si>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</si>
  <si>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</si>
  <si>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</si>
  <si>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</si>
  <si>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</si>
  <si>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</si>
  <si>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</si>
  <si>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</si>
  <si>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</si>
  <si>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</si>
  <si>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</si>
  <si>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</si>
  <si>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</si>
  <si>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</si>
  <si>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</si>
  <si>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</si>
  <si>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</si>
  <si>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</si>
  <si>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</si>
  <si>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</si>
  <si>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</si>
  <si>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</si>
  <si>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</si>
  <si>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</si>
  <si>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</si>
  <si>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</si>
  <si>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</si>
  <si>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</si>
  <si>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</si>
  <si>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</si>
  <si>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</si>
  <si>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</si>
  <si>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</si>
  <si>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</si>
  <si>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</si>
  <si>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</si>
  <si>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</si>
  <si>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</si>
  <si>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</si>
  <si>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</si>
  <si>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</si>
  <si>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</si>
  <si>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</si>
  <si>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</si>
  <si>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</si>
  <si>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</si>
  <si>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</si>
  <si>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</si>
  <si>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</si>
  <si>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</si>
  <si>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</si>
  <si>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</si>
  <si>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</si>
  <si>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</si>
  <si>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</si>
  <si>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</si>
  <si>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</si>
  <si>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</si>
  <si>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</si>
  <si>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</si>
  <si>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</si>
  <si>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</si>
  <si>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</si>
  <si>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</si>
  <si>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</si>
  <si>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</si>
  <si>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</si>
  <si>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</si>
  <si>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</si>
  <si>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</si>
  <si>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</si>
  <si>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</si>
  <si>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</si>
  <si>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</si>
  <si>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</si>
  <si>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</si>
  <si>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</si>
  <si>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</si>
  <si>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</si>
  <si>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</si>
  <si>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</si>
  <si>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</si>
  <si>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</si>
  <si>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</si>
  <si>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</si>
  <si>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</si>
  <si>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</si>
  <si>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</si>
  <si>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</si>
  <si>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</si>
  <si>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</si>
  <si>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</si>
  <si>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</si>
  <si>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</si>
  <si>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</si>
  <si>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</si>
  <si>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</si>
  <si>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</si>
  <si>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</si>
  <si>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</si>
  <si>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</si>
  <si>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</si>
  <si>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</si>
  <si>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</si>
  <si>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</si>
  <si>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</si>
  <si>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</si>
  <si>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</si>
  <si>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</si>
  <si>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</si>
  <si>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</si>
  <si>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</si>
  <si>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</si>
  <si>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</si>
  <si>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</si>
  <si>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</si>
  <si>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</si>
  <si>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</si>
  <si>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</si>
  <si>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</si>
  <si>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</si>
  <si>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</si>
  <si>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</si>
  <si>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</si>
  <si>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</si>
  <si>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</si>
  <si>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</si>
  <si>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</si>
  <si>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</si>
  <si>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</si>
  <si>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</si>
  <si>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</si>
  <si>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</si>
  <si>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</si>
  <si>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</si>
  <si>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</si>
  <si>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</si>
  <si>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</si>
  <si>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</si>
  <si>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</si>
  <si>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</si>
  <si>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</si>
  <si>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</si>
  <si>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</si>
  <si>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</si>
  <si>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</si>
  <si>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</si>
  <si>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</si>
  <si>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</si>
  <si>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</si>
  <si>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</si>
  <si>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</si>
  <si>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</si>
  <si>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</si>
  <si>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</si>
  <si>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</si>
  <si>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</si>
  <si>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</si>
  <si>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</si>
  <si>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</si>
  <si>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</si>
  <si>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</si>
  <si>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</si>
  <si>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</si>
  <si>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</si>
  <si>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</si>
  <si>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</si>
  <si>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</si>
  <si>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</si>
  <si>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</si>
  <si>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</si>
  <si>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</si>
  <si>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</si>
  <si>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</si>
  <si>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</si>
  <si>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</si>
  <si>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</si>
  <si>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</si>
  <si>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</si>
  <si>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</si>
  <si>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</si>
  <si>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</si>
  <si>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</si>
  <si>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</si>
  <si>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</si>
  <si>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</si>
  <si>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</si>
  <si>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</si>
  <si>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</si>
  <si>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</si>
  <si>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</si>
  <si>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</si>
  <si>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</si>
  <si>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</si>
  <si>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</si>
  <si>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</si>
  <si>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</si>
  <si>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</si>
  <si>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</si>
  <si>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</si>
  <si>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</si>
  <si>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</si>
  <si>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</si>
  <si>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</si>
  <si>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</si>
  <si>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</si>
  <si>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</si>
  <si>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</si>
  <si>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</si>
  <si>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</si>
  <si>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</si>
  <si>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</si>
  <si>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</si>
  <si>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</si>
  <si>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</si>
  <si>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</si>
  <si>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</si>
  <si>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</si>
  <si>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</si>
  <si>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</si>
  <si>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</si>
  <si>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</si>
  <si>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</si>
  <si>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</si>
  <si>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</si>
  <si>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</si>
  <si>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</si>
  <si>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</si>
  <si>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</si>
  <si>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</si>
  <si>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</si>
  <si>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</si>
  <si>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</si>
  <si>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</si>
  <si>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</si>
  <si>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</si>
  <si>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</si>
  <si>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</si>
  <si>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</si>
  <si>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</si>
  <si>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</si>
  <si>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</si>
  <si>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</si>
  <si>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</si>
  <si>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</si>
  <si>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</si>
  <si>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</si>
  <si>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</si>
  <si>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</si>
  <si>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</si>
  <si>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</si>
  <si>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</si>
  <si>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</si>
  <si>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</si>
  <si>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</si>
  <si>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</si>
  <si>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</si>
  <si>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</si>
  <si>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</si>
  <si>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</si>
  <si>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</si>
  <si>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</si>
  <si>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</si>
  <si>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</si>
  <si>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</si>
  <si>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</si>
  <si>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</si>
  <si>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</si>
  <si>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</si>
  <si>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</si>
  <si>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</si>
  <si>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</si>
  <si>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</si>
  <si>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</si>
  <si>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</si>
  <si>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</si>
  <si>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</si>
  <si>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</si>
  <si>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</si>
  <si>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</si>
  <si>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</si>
  <si>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</si>
  <si>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</si>
  <si>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</si>
  <si>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</si>
  <si>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</si>
  <si>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</si>
  <si>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</si>
  <si>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</si>
  <si>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</si>
  <si>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</si>
  <si>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</si>
  <si>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</si>
  <si>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</si>
  <si>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</si>
  <si>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</si>
  <si>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</si>
  <si>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</si>
  <si>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</si>
  <si>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</si>
  <si>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</si>
  <si>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</si>
  <si>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</si>
  <si>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</si>
  <si>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</si>
  <si>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</si>
  <si>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</si>
  <si>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</si>
  <si>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</si>
  <si>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</si>
  <si>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</si>
  <si>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</si>
  <si>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</si>
  <si>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</si>
  <si>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</si>
  <si>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</si>
  <si>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</si>
  <si>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</si>
  <si>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</si>
  <si>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</si>
  <si>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</si>
  <si>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</si>
  <si>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</si>
  <si>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</si>
  <si>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</si>
  <si>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</si>
  <si>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</si>
  <si>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</si>
  <si>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</si>
  <si>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</si>
  <si>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</si>
  <si>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</si>
  <si>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</si>
  <si>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</si>
  <si>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</si>
  <si>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</si>
  <si>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</si>
  <si>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</si>
  <si>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</si>
  <si>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</si>
  <si>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</si>
  <si>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</si>
  <si>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</si>
  <si>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</si>
  <si>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</si>
  <si>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</si>
  <si>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</si>
  <si>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</si>
  <si>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</si>
  <si>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</si>
  <si>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</si>
  <si>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</si>
  <si>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</si>
  <si>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</si>
  <si>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</si>
  <si>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</si>
  <si>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</si>
  <si>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</si>
  <si>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</si>
  <si>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</si>
  <si>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</si>
  <si>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</si>
  <si>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</si>
  <si>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</si>
  <si>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</si>
  <si>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</si>
  <si>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</si>
  <si>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</si>
  <si>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</si>
  <si>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</si>
  <si>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</si>
  <si>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</si>
  <si>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</si>
  <si>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</si>
  <si>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</si>
  <si>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</si>
  <si>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</si>
  <si>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</si>
  <si>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</si>
  <si>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</si>
  <si>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</si>
  <si>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</si>
  <si>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</si>
  <si>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</si>
  <si>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</si>
  <si>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</si>
  <si>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</si>
  <si>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</si>
  <si>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</si>
  <si>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</si>
  <si>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</si>
  <si>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</si>
  <si>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</si>
  <si>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</si>
  <si>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</si>
  <si>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</si>
  <si>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</si>
  <si>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</si>
  <si>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</si>
  <si>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</si>
  <si>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</si>
  <si>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</si>
  <si>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</si>
  <si>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</si>
  <si>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</si>
  <si>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</si>
  <si>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</si>
  <si>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</si>
  <si>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</si>
  <si>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</si>
  <si>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</si>
  <si>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</si>
  <si>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</si>
  <si>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</si>
  <si>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</si>
  <si>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</si>
  <si>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</si>
  <si>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</si>
  <si>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</si>
  <si>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</si>
  <si>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</si>
  <si>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</si>
  <si>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</si>
  <si>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</si>
  <si>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</si>
  <si>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</si>
  <si>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</si>
  <si>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</si>
  <si>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</si>
  <si>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</si>
  <si>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</si>
  <si>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</si>
  <si>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</si>
  <si>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</si>
  <si>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</si>
  <si>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</si>
  <si>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</si>
  <si>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</si>
  <si>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</si>
  <si>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</si>
  <si>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</si>
  <si>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</si>
  <si>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</si>
  <si>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</si>
  <si>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</si>
  <si>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</si>
  <si>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</si>
  <si>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</si>
  <si>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</si>
  <si>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</si>
  <si>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</si>
  <si>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</si>
  <si>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</si>
  <si>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</si>
  <si>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</si>
  <si>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</si>
  <si>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</si>
  <si>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</si>
  <si>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</si>
  <si>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</si>
  <si>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</si>
  <si>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</si>
  <si>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</si>
  <si>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</si>
  <si>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</si>
  <si>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</si>
  <si>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</si>
  <si>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</si>
  <si>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</si>
  <si>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</si>
  <si>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</si>
  <si>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</si>
  <si>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</si>
  <si>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</si>
  <si>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</si>
  <si>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</si>
  <si>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</si>
  <si>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</si>
  <si>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</si>
  <si>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</si>
  <si>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</si>
  <si>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</si>
  <si>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</si>
  <si>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</si>
  <si>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</si>
  <si>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</si>
  <si>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</si>
  <si>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</si>
  <si>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</si>
  <si>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</si>
  <si>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</si>
  <si>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</si>
  <si>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</si>
  <si>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</si>
  <si>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</si>
  <si>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</si>
  <si>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</si>
  <si>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</si>
  <si>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</si>
  <si>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</si>
  <si>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</si>
  <si>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</si>
  <si>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</si>
  <si>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</si>
  <si>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</si>
  <si>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</si>
  <si>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</si>
  <si>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</si>
  <si>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</si>
  <si>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</si>
  <si>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</si>
  <si>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</si>
  <si>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</si>
  <si>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</si>
  <si>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</si>
  <si>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</si>
  <si>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</si>
  <si>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</si>
  <si>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</si>
  <si>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</si>
  <si>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</si>
  <si>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</si>
  <si>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</si>
  <si>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</si>
  <si>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</si>
  <si>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</si>
  <si>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</si>
  <si>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</si>
  <si>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</si>
  <si>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</si>
  <si>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</si>
  <si>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</si>
  <si>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</si>
  <si>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</si>
  <si>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</si>
  <si>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</si>
  <si>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</si>
  <si>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</si>
  <si>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</si>
  <si>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</si>
  <si>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</si>
  <si>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</si>
  <si>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</si>
  <si>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</si>
  <si>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</si>
  <si>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</si>
  <si>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</si>
  <si>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</si>
  <si>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</si>
  <si>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</si>
  <si>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</si>
  <si>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</si>
  <si>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</si>
  <si>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</si>
  <si>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</si>
  <si>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</si>
  <si>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</si>
  <si>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</si>
  <si>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</si>
  <si>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</si>
  <si>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</si>
  <si>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</si>
  <si>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</si>
  <si>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</si>
  <si>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</si>
  <si>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</si>
  <si>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</si>
  <si>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</si>
  <si>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</si>
  <si>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</si>
  <si>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</si>
  <si>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</si>
  <si>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</si>
  <si>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</si>
  <si>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</si>
  <si>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</si>
  <si>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</si>
  <si>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</si>
  <si>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</si>
  <si>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</si>
  <si>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</si>
  <si>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</si>
  <si>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</si>
  <si>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</si>
  <si>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</si>
  <si>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</si>
  <si>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</si>
  <si>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</si>
  <si>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</si>
  <si>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</si>
  <si>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</si>
  <si>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</si>
  <si>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</si>
  <si>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</si>
  <si>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</si>
  <si>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</si>
  <si>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</si>
  <si>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</si>
  <si>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</si>
  <si>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</si>
  <si>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</si>
  <si>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</si>
  <si>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</si>
  <si>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</si>
  <si>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</si>
  <si>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</si>
  <si>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</si>
  <si>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</si>
  <si>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</si>
  <si>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</si>
  <si>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</si>
  <si>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</si>
  <si>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</si>
  <si>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</si>
  <si>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</si>
  <si>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</si>
  <si>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</si>
  <si>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</si>
  <si>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</si>
  <si>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</si>
  <si>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</si>
  <si>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</si>
  <si>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</si>
  <si>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</si>
  <si>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</si>
  <si>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</si>
  <si>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</si>
  <si>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</si>
  <si>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</si>
  <si>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</si>
  <si>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</si>
  <si>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</si>
  <si>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</si>
  <si>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</si>
  <si>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</si>
  <si>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</si>
  <si>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</si>
  <si>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</si>
  <si>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</si>
  <si>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</si>
  <si>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</si>
  <si>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</si>
  <si>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</si>
  <si>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</si>
  <si>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</si>
  <si>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</si>
  <si>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</si>
  <si>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</si>
  <si>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</si>
  <si>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</si>
  <si>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</si>
  <si>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</si>
  <si>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</si>
  <si>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</si>
  <si>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</si>
  <si>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</si>
  <si>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</si>
  <si>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</si>
  <si>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</si>
  <si>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</si>
  <si>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</si>
  <si>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</si>
  <si>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</si>
  <si>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</si>
  <si>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</si>
  <si>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</si>
  <si>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</si>
  <si>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</si>
  <si>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</si>
  <si>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</si>
  <si>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</si>
  <si>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</si>
  <si>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</si>
  <si>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</si>
  <si>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</si>
  <si>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</si>
  <si>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</si>
  <si>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</si>
  <si>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</si>
  <si>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</si>
  <si>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</si>
  <si>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</si>
  <si>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</si>
  <si>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</si>
  <si>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</si>
  <si>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</si>
  <si>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</si>
  <si>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</si>
  <si>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</si>
  <si>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</si>
  <si>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</si>
  <si>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</si>
  <si>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</si>
  <si>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</si>
  <si>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</si>
  <si>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</si>
  <si>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</si>
  <si>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</si>
  <si>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</si>
  <si>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</si>
  <si>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</si>
  <si>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</si>
  <si>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</si>
  <si>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</si>
  <si>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</si>
  <si>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</si>
  <si>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</si>
  <si>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</si>
  <si>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</si>
  <si>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</si>
  <si>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</si>
  <si>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</si>
  <si>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</si>
  <si>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</si>
  <si>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</si>
  <si>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</si>
  <si>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</si>
  <si>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</si>
  <si>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</si>
  <si>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</si>
  <si>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</si>
  <si>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</si>
  <si>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</si>
  <si>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</si>
  <si>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</si>
  <si>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</si>
  <si>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</si>
  <si>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</si>
  <si>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</si>
  <si>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</si>
  <si>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</si>
  <si>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</si>
  <si>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</si>
  <si>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</si>
  <si>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</si>
  <si>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</si>
  <si>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</si>
  <si>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</si>
  <si>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</si>
  <si>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</si>
  <si>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</si>
  <si>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</si>
  <si>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</si>
  <si>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</si>
  <si>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</si>
  <si>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</si>
  <si>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</si>
  <si>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</si>
  <si>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</si>
  <si>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</si>
  <si>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</si>
  <si>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</si>
  <si>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</si>
  <si>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</si>
  <si>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</si>
  <si>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</si>
  <si>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</si>
  <si>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</si>
  <si>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</si>
  <si>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</si>
  <si>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</si>
  <si>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</si>
  <si>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</si>
  <si>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</si>
  <si>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</si>
  <si>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</si>
  <si>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</si>
  <si>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</si>
  <si>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</si>
  <si>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</si>
  <si>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</si>
  <si>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</si>
  <si>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</si>
  <si>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</si>
  <si>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</si>
  <si>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</si>
  <si>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</si>
  <si>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</si>
  <si>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</si>
  <si>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</si>
  <si>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</si>
  <si>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</si>
  <si>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</si>
  <si>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</si>
  <si>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</si>
  <si>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</si>
  <si>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</si>
  <si>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</si>
  <si>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</si>
  <si>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</si>
  <si>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</si>
  <si>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</si>
  <si>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</si>
  <si>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</si>
  <si>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</si>
  <si>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</si>
  <si>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</si>
  <si>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</si>
  <si>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</si>
  <si>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</si>
  <si>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</si>
  <si>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</si>
  <si>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</si>
  <si>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</si>
  <si>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</si>
  <si>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</si>
  <si>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</si>
  <si>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</si>
  <si>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</si>
  <si>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</si>
  <si>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</si>
  <si>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</si>
  <si>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</si>
  <si>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</si>
  <si>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</si>
  <si>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</si>
  <si>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</si>
  <si>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</si>
  <si>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</si>
  <si>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</si>
  <si>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</si>
  <si>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</si>
  <si>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</si>
  <si>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</si>
  <si>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</si>
  <si>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</si>
  <si>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</si>
  <si>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</si>
  <si>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</si>
  <si>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</si>
  <si>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</si>
  <si>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</si>
  <si>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</si>
  <si>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</si>
  <si>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</si>
  <si>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</si>
  <si>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</si>
  <si>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</si>
  <si>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</si>
  <si>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</si>
  <si>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</si>
  <si>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</si>
  <si>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</si>
  <si>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</si>
  <si>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</si>
  <si>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</si>
  <si>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</si>
  <si>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</si>
  <si>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</si>
  <si>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</si>
  <si>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</si>
  <si>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</si>
  <si>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</si>
  <si>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</si>
  <si>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</si>
  <si>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</si>
  <si>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</si>
  <si>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</si>
  <si>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</si>
  <si>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</si>
  <si>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</si>
  <si>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</si>
  <si>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</si>
  <si>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</si>
  <si>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</si>
  <si>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</si>
  <si>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</si>
  <si>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</si>
  <si>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</si>
  <si>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</si>
  <si>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</si>
  <si>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</si>
  <si>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</si>
  <si>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</si>
  <si>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</si>
  <si>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</si>
  <si>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</si>
  <si>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</si>
  <si>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</si>
  <si>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</si>
  <si>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</si>
  <si>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</si>
  <si>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</si>
  <si>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</si>
  <si>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</si>
  <si>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</si>
  <si>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</si>
  <si>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</si>
  <si>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</si>
  <si>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</si>
  <si>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</si>
  <si>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</si>
  <si>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</si>
  <si>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</si>
  <si>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</si>
  <si>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</si>
  <si>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</si>
  <si>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</si>
  <si>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</si>
  <si>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</si>
  <si>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</si>
  <si>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</si>
  <si>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</si>
  <si>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</si>
  <si>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</si>
  <si>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</si>
  <si>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</si>
  <si>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</si>
  <si>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</si>
  <si>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</si>
  <si>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</si>
  <si>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</si>
  <si>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</si>
  <si>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</si>
  <si>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</si>
  <si>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</si>
  <si>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</si>
  <si>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</si>
  <si>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</si>
  <si>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</si>
  <si>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</si>
  <si>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</si>
  <si>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</si>
  <si>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</si>
  <si>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</si>
  <si>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</si>
  <si>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</si>
  <si>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</si>
  <si>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</si>
  <si>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</si>
  <si>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</si>
  <si>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</si>
  <si>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</si>
  <si>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</si>
  <si>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</si>
  <si>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</si>
  <si>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</si>
  <si>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</si>
  <si>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</si>
  <si>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</si>
  <si>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</si>
  <si>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</si>
  <si>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</si>
  <si>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</si>
  <si>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</si>
  <si>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</si>
  <si>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</si>
  <si>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</si>
  <si>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</si>
  <si>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</si>
  <si>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</si>
  <si>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</si>
  <si>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</si>
  <si>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</si>
  <si>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</si>
  <si>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</si>
  <si>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</si>
  <si>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</si>
  <si>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</si>
  <si>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</si>
  <si>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</si>
  <si>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</si>
  <si>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</si>
  <si>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</si>
  <si>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</si>
  <si>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</si>
  <si>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</si>
  <si>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</si>
  <si>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</si>
  <si>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</si>
  <si>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</si>
  <si>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</si>
  <si>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</si>
  <si>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</si>
  <si>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</si>
  <si>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</si>
  <si>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</si>
  <si>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</si>
  <si>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</si>
  <si>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</si>
  <si>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</si>
  <si>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</si>
  <si>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</si>
  <si>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</si>
  <si>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</si>
  <si>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</si>
  <si>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</si>
  <si>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</si>
  <si>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</si>
  <si>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</si>
  <si>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</si>
  <si>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</si>
  <si>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</si>
  <si>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</si>
  <si>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</si>
  <si>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</si>
  <si>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</si>
  <si>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</si>
  <si>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</si>
  <si>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</si>
  <si>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</si>
  <si>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</si>
  <si>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</si>
  <si>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</si>
  <si>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</si>
  <si>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</si>
  <si>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</si>
  <si>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</si>
  <si>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</si>
  <si>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</si>
  <si>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</si>
  <si>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</si>
  <si>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</si>
  <si>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</si>
  <si>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</si>
  <si>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</si>
  <si>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</si>
  <si>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</si>
  <si>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</si>
  <si>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</si>
  <si>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</si>
  <si>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</si>
  <si>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</si>
  <si>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</si>
  <si>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</si>
  <si>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</si>
  <si>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</si>
  <si>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</si>
  <si>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</si>
  <si>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</si>
  <si>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</si>
  <si>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</si>
  <si>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</si>
  <si>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</si>
  <si>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</si>
  <si>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</si>
  <si>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</si>
  <si>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</si>
  <si>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</si>
  <si>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</si>
  <si>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</si>
  <si>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</si>
  <si>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</si>
  <si>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</si>
  <si>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</si>
  <si>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</si>
  <si>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</si>
  <si>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</si>
  <si>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</si>
  <si>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</si>
  <si>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</si>
  <si>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</si>
  <si>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</si>
  <si>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</si>
  <si>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</si>
  <si>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</si>
  <si>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</si>
  <si>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</si>
  <si>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</si>
  <si>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</si>
  <si>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</si>
  <si>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</si>
  <si>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</si>
  <si>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</si>
  <si>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</si>
  <si>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</si>
  <si>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</si>
  <si>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</si>
  <si>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</si>
  <si>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</si>
  <si>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</si>
  <si>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</si>
  <si>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</si>
  <si>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</si>
  <si>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</si>
  <si>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</si>
  <si>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</si>
  <si>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</si>
  <si>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</si>
  <si>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</si>
  <si>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</si>
  <si>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</si>
  <si>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</si>
  <si>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</si>
  <si>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</si>
  <si>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</si>
  <si>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</si>
  <si>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</si>
  <si>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</si>
  <si>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</si>
  <si>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</si>
  <si>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</si>
  <si>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</si>
  <si>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</si>
  <si>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</si>
  <si>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</si>
  <si>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</si>
  <si>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</si>
  <si>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</si>
  <si>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</si>
  <si>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</si>
  <si>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</si>
  <si>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</si>
  <si>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</si>
  <si>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</si>
  <si>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</si>
  <si>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</si>
  <si>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</si>
  <si>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</si>
  <si>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</si>
  <si>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</si>
  <si>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</si>
  <si>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</si>
  <si>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</si>
  <si>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</si>
  <si>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</si>
  <si>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</si>
  <si>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</si>
  <si>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</si>
  <si>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</si>
  <si>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</si>
  <si>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</si>
  <si>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</si>
  <si>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</si>
  <si>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</si>
  <si>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</si>
  <si>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</si>
  <si>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</si>
  <si>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</si>
  <si>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</si>
  <si>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</si>
  <si>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</si>
  <si>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</si>
  <si>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</si>
  <si>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</si>
  <si>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</si>
  <si>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</si>
  <si>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</si>
  <si>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</si>
  <si>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</si>
  <si>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</si>
  <si>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</si>
  <si>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</si>
  <si>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</si>
  <si>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</si>
  <si>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</si>
  <si>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</si>
  <si>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</si>
  <si>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</si>
  <si>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</si>
  <si>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</si>
  <si>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</si>
  <si>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</si>
  <si>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</si>
  <si>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</si>
  <si>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</si>
  <si>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</si>
  <si>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</si>
  <si>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</si>
  <si>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</si>
  <si>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</si>
  <si>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</si>
  <si>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</si>
  <si>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</si>
  <si>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</si>
  <si>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</si>
  <si>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</si>
  <si>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</si>
  <si>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</si>
  <si>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</si>
  <si>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</si>
  <si>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</si>
  <si>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</si>
  <si>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</si>
  <si>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</si>
  <si>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</si>
  <si>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</si>
  <si>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</si>
  <si>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</si>
  <si>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</si>
  <si>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</si>
  <si>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</si>
  <si>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</si>
  <si>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</si>
  <si>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</si>
  <si>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</si>
  <si>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</si>
  <si>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</si>
  <si>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</si>
  <si>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</si>
  <si>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</si>
  <si>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</si>
  <si>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</si>
  <si>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</si>
  <si>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</si>
  <si>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</si>
  <si>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</si>
  <si>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</si>
  <si>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</si>
  <si>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</si>
  <si>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</si>
  <si>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</si>
  <si>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</si>
  <si>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</si>
  <si>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</si>
  <si>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</si>
  <si>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</si>
  <si>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</si>
  <si>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</si>
  <si>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</si>
  <si>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</si>
  <si>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</si>
  <si>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</si>
  <si>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</si>
  <si>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</si>
  <si>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</si>
  <si>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</si>
  <si>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</si>
  <si>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</si>
  <si>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</si>
  <si>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</si>
  <si>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</si>
  <si>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</si>
  <si>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</si>
  <si>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</si>
  <si>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</si>
  <si>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</si>
  <si>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</si>
  <si>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</si>
  <si>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</si>
  <si>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</si>
  <si>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</si>
  <si>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</si>
  <si>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</si>
  <si>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</si>
  <si>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</si>
  <si>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</si>
  <si>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</si>
  <si>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</si>
  <si>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</si>
  <si>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</si>
  <si>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</si>
  <si>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</si>
  <si>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</si>
  <si>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</si>
  <si>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</si>
  <si>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</si>
  <si>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</si>
  <si>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</si>
  <si>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</si>
  <si>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</si>
  <si>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</si>
  <si>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</si>
  <si>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</si>
  <si>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</si>
  <si>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</si>
  <si>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</si>
  <si>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</si>
  <si>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</si>
  <si>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</si>
  <si>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</si>
  <si>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</si>
  <si>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</si>
  <si>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</si>
  <si>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</si>
  <si>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</si>
  <si>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</si>
  <si>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</si>
  <si>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</si>
  <si>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</si>
  <si>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</si>
  <si>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</si>
  <si>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</si>
  <si>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</si>
  <si>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</si>
  <si>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</si>
  <si>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</si>
  <si>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</si>
  <si>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</si>
  <si>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</si>
  <si>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</si>
  <si>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</si>
  <si>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</si>
  <si>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</si>
  <si>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</si>
  <si>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</si>
  <si>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</si>
  <si>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</si>
  <si>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</si>
  <si>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</si>
  <si>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</si>
  <si>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</si>
  <si>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</si>
  <si>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</si>
  <si>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</si>
  <si>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</si>
  <si>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</si>
  <si>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</si>
  <si>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</si>
  <si>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</si>
  <si>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</si>
  <si>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</si>
  <si>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</si>
  <si>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</si>
  <si>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</si>
  <si>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</si>
  <si>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</si>
  <si>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</si>
  <si>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</si>
  <si>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</si>
  <si>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</si>
  <si>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</si>
  <si>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</si>
  <si>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</si>
  <si>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</si>
  <si>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</si>
  <si>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</si>
  <si>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</si>
  <si>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</si>
  <si>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</si>
  <si>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</si>
  <si>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</si>
  <si>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</si>
  <si>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</si>
  <si>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</si>
  <si>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</si>
  <si>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</si>
  <si>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</si>
  <si>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</si>
  <si>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</si>
  <si>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</si>
  <si>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</si>
  <si>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</si>
  <si>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</si>
  <si>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</si>
  <si>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</si>
  <si>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</si>
  <si>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</si>
  <si>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</si>
  <si>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</si>
  <si>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</si>
  <si>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</si>
  <si>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</si>
  <si>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</si>
  <si>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</si>
  <si>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</si>
  <si>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</si>
  <si>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</si>
  <si>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</si>
  <si>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</si>
  <si>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</si>
  <si>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</si>
  <si>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</si>
  <si>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</si>
  <si>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</si>
  <si>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</si>
  <si>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</si>
  <si>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</si>
  <si>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</si>
  <si>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</si>
  <si>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</si>
  <si>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</si>
  <si>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</si>
  <si>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</si>
  <si>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</si>
  <si>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</si>
  <si>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</si>
  <si>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</si>
  <si>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</si>
  <si>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</si>
  <si>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</si>
  <si>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</si>
  <si>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</si>
  <si>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</si>
  <si>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</si>
  <si>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</si>
  <si>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</si>
  <si>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</si>
  <si>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</si>
  <si>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</si>
  <si>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</si>
  <si>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</si>
  <si>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</si>
  <si>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</si>
  <si>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</si>
  <si>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</si>
  <si>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</si>
  <si>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</si>
  <si>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</si>
  <si>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</si>
  <si>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</si>
  <si>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</si>
  <si>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</si>
  <si>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</si>
  <si>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</si>
  <si>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</si>
  <si>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</si>
  <si>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</si>
  <si>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</si>
  <si>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</si>
  <si>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</si>
  <si>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</si>
  <si>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</si>
  <si>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</si>
  <si>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</si>
  <si>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</si>
  <si>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</si>
  <si>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</si>
  <si>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</si>
  <si>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</si>
  <si>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</si>
  <si>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</si>
  <si>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</si>
  <si>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</si>
  <si>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</si>
  <si>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</si>
  <si>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</si>
  <si>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</si>
  <si>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</si>
  <si>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</si>
  <si>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</si>
  <si>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</si>
  <si>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</si>
  <si>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</si>
  <si>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</si>
  <si>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</si>
  <si>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</si>
  <si>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</si>
  <si>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</si>
  <si>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</si>
  <si>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</si>
  <si>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</si>
  <si>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</si>
  <si>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</si>
  <si>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</si>
  <si>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</si>
  <si>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</si>
  <si>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</si>
  <si>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</si>
  <si>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</si>
  <si>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</si>
  <si>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</si>
  <si>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</si>
  <si>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</si>
  <si>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</si>
  <si>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</si>
  <si>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</si>
  <si>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</si>
  <si>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</si>
  <si>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</si>
  <si>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</si>
  <si>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</si>
  <si>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</si>
  <si>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</si>
  <si>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</si>
  <si>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</si>
  <si>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</si>
  <si>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</si>
  <si>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</si>
  <si>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</si>
  <si>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</si>
  <si>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</si>
  <si>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</si>
  <si>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</si>
  <si>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</si>
  <si>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</si>
  <si>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</si>
  <si>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</si>
  <si>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</si>
  <si>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</si>
  <si>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</si>
  <si>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</si>
  <si>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</si>
  <si>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</si>
  <si>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</si>
  <si>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</si>
  <si>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</si>
  <si>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</si>
  <si>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</si>
  <si>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</si>
  <si>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</si>
  <si>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</si>
  <si>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</si>
  <si>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</si>
  <si>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</si>
  <si>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</si>
  <si>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</si>
  <si>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</si>
  <si>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</si>
  <si>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</si>
  <si>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</si>
  <si>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</si>
  <si>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</si>
  <si>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</si>
  <si>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</si>
  <si>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</si>
  <si>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</si>
  <si>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</si>
  <si>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</si>
  <si>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</si>
  <si>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</si>
  <si>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</si>
  <si>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</si>
  <si>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</si>
  <si>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</si>
  <si>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</si>
  <si>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</si>
  <si>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</si>
  <si>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</si>
  <si>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</si>
  <si>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</si>
  <si>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</si>
  <si>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</si>
  <si>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</si>
  <si>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</si>
  <si>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</si>
  <si>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</si>
  <si>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</si>
  <si>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</si>
  <si>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</si>
  <si>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</si>
  <si>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</si>
  <si>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</si>
  <si>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</si>
  <si>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</si>
  <si>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</si>
  <si>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</si>
  <si>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</si>
  <si>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</si>
  <si>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</si>
  <si>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</si>
  <si>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</si>
  <si>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</si>
  <si>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</si>
  <si>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</si>
  <si>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</si>
  <si>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</si>
  <si>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</si>
  <si>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</si>
  <si>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</si>
  <si>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</si>
  <si>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</si>
  <si>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</si>
  <si>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</si>
  <si>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</si>
  <si>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</si>
  <si>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</si>
  <si>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</si>
  <si>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</si>
  <si>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</si>
  <si>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</si>
  <si>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</si>
  <si>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</si>
  <si>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</si>
  <si>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</si>
  <si>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</si>
  <si>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</si>
  <si>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</si>
  <si>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</si>
  <si>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</si>
  <si>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</si>
  <si>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</si>
  <si>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</si>
  <si>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</si>
  <si>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</si>
  <si>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</si>
  <si>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</si>
  <si>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</si>
  <si>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</si>
  <si>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</si>
  <si>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</si>
  <si>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</si>
  <si>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</si>
  <si>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</si>
  <si>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</si>
  <si>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</si>
  <si>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</si>
  <si>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</si>
  <si>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</si>
  <si>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</si>
  <si>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</si>
  <si>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</si>
  <si>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</si>
  <si>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</si>
  <si>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</si>
  <si>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</si>
  <si>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</si>
  <si>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</si>
  <si>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</si>
  <si>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</si>
  <si>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</si>
  <si>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</si>
  <si>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</si>
  <si>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</si>
  <si>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</si>
  <si>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</si>
  <si>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</si>
  <si>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</si>
  <si>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</si>
  <si>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</si>
  <si>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</si>
  <si>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</si>
  <si>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</si>
  <si>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</si>
  <si>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</si>
  <si>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</si>
  <si>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</si>
  <si>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</si>
  <si>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</si>
  <si>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</si>
  <si>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</si>
  <si>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</si>
  <si>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</si>
  <si>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</si>
  <si>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</si>
  <si>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</si>
  <si>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</si>
  <si>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</si>
  <si>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</si>
  <si>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</si>
  <si>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</si>
  <si>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</si>
  <si>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</si>
  <si>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</si>
  <si>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</si>
  <si>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</si>
  <si>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</si>
  <si>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</si>
  <si>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</si>
  <si>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</si>
  <si>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</si>
  <si>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</si>
  <si>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</si>
  <si>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</si>
  <si>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</si>
  <si>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</si>
  <si>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</si>
  <si>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</si>
  <si>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</si>
  <si>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</si>
  <si>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</si>
  <si>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</si>
  <si>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</si>
  <si>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</si>
  <si>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</si>
  <si>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</si>
  <si>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</si>
  <si>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</si>
  <si>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</si>
  <si>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</si>
  <si>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</si>
  <si>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</si>
  <si>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</si>
  <si>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</si>
  <si>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</si>
  <si>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</si>
  <si>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</si>
  <si>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</si>
  <si>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</si>
  <si>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</si>
  <si>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</si>
  <si>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</si>
  <si>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</si>
  <si>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</si>
  <si>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</si>
  <si>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</si>
  <si>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</si>
  <si>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</si>
  <si>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</si>
  <si>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</si>
  <si>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</si>
  <si>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</si>
  <si>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</si>
  <si>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</si>
  <si>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</si>
  <si>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</si>
  <si>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</si>
  <si>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</si>
  <si>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</si>
  <si>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</si>
  <si>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</si>
  <si>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</si>
  <si>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</si>
  <si>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</si>
  <si>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</si>
  <si>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</si>
  <si>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</si>
  <si>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</si>
  <si>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</si>
  <si>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</si>
  <si>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</si>
  <si>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</si>
  <si>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</si>
  <si>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</si>
  <si>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</si>
  <si>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</si>
  <si>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</si>
  <si>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</si>
  <si>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</si>
  <si>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</si>
  <si>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</si>
  <si>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</si>
  <si>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</si>
  <si>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</si>
  <si>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</si>
  <si>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</si>
  <si>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</si>
  <si>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</si>
  <si>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</si>
  <si>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</si>
  <si>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</si>
  <si>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</si>
  <si>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</si>
  <si>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</si>
  <si>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</si>
  <si>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</si>
  <si>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</si>
  <si>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</si>
  <si>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</si>
  <si>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</si>
  <si>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</si>
  <si>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</si>
  <si>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</si>
  <si>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</si>
  <si>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</si>
  <si>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</si>
  <si>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</si>
  <si>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</si>
  <si>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</si>
  <si>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</si>
  <si>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</si>
  <si>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</si>
  <si>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</si>
  <si>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</si>
  <si>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</si>
  <si>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</si>
  <si>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</si>
  <si>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</si>
  <si>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</si>
  <si>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</si>
  <si>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</si>
  <si>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</si>
  <si>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</si>
  <si>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</si>
  <si>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</si>
  <si>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</si>
  <si>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</si>
  <si>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</si>
  <si>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</si>
  <si>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</si>
  <si>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</si>
  <si>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</si>
  <si>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</si>
  <si>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</si>
  <si>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</si>
  <si>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</si>
  <si>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</si>
  <si>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</si>
  <si>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</si>
  <si>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</si>
  <si>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</si>
  <si>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</si>
  <si>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</si>
  <si>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</si>
  <si>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</si>
  <si>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</si>
  <si>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</si>
  <si>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</si>
  <si>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</si>
  <si>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</si>
  <si>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</si>
  <si>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</si>
  <si>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</si>
  <si>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</si>
  <si>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</si>
  <si>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</si>
  <si>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</si>
  <si>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</si>
  <si>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</si>
  <si>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</si>
  <si>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</si>
  <si>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</si>
  <si>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</si>
  <si>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</si>
  <si>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</si>
  <si>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</si>
  <si>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</si>
  <si>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</si>
  <si>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</si>
  <si>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</si>
  <si>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</si>
  <si>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</si>
  <si>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</si>
  <si>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</si>
  <si>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</si>
  <si>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</si>
  <si>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</si>
  <si>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</si>
  <si>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</si>
  <si>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</si>
  <si>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</si>
  <si>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</si>
  <si>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</si>
  <si>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</si>
  <si>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</si>
  <si>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</si>
  <si>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</si>
  <si>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</si>
  <si>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</si>
  <si>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</si>
  <si>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</si>
  <si>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</si>
  <si>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</si>
  <si>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</si>
  <si>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</si>
  <si>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</si>
  <si>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</si>
  <si>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</si>
  <si>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</si>
  <si>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</si>
  <si>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</si>
  <si>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</si>
  <si>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</si>
  <si>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</si>
  <si>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</si>
  <si>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</si>
  <si>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</si>
  <si>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</si>
  <si>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</si>
  <si>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</si>
  <si>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</si>
  <si>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</si>
  <si>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</si>
  <si>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</si>
  <si>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</si>
  <si>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</si>
  <si>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</si>
  <si>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</si>
  <si>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</si>
  <si>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</si>
  <si>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</si>
  <si>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</si>
  <si>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</si>
  <si>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</si>
  <si>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</si>
  <si>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</si>
  <si>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</si>
  <si>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</si>
  <si>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</si>
  <si>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</si>
  <si>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</si>
  <si>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</si>
  <si>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</si>
  <si>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</si>
  <si>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</si>
  <si>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</si>
  <si>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</si>
  <si>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</si>
  <si>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</si>
  <si>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</si>
  <si>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</si>
  <si>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</si>
  <si>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</si>
  <si>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</si>
  <si>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</si>
  <si>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</si>
  <si>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</si>
  <si>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</si>
  <si>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</si>
  <si>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</si>
  <si>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</si>
  <si>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</si>
  <si>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</si>
  <si>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</si>
  <si>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</si>
  <si>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</si>
  <si>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</si>
  <si>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</si>
  <si>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</si>
  <si>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</si>
  <si>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</si>
  <si>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</si>
  <si>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</si>
  <si>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</si>
  <si>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</si>
  <si>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</si>
  <si>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</si>
  <si>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</si>
  <si>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</si>
  <si>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</si>
  <si>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</si>
  <si>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</si>
  <si>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</si>
  <si>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</si>
  <si>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</si>
  <si>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</si>
  <si>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</si>
  <si>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</si>
  <si>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</si>
  <si>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</si>
  <si>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</si>
  <si>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</si>
  <si>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</si>
  <si>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</si>
  <si>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</si>
  <si>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</si>
  <si>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</si>
  <si>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</si>
  <si>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</si>
  <si>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</si>
  <si>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</si>
  <si>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</si>
  <si>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</si>
  <si>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</si>
  <si>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</si>
  <si>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</si>
  <si>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</si>
  <si>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</si>
  <si>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</si>
  <si>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</si>
  <si>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</si>
  <si>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</si>
  <si>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</si>
  <si>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</si>
  <si>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</si>
  <si>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</si>
  <si>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</si>
  <si>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</si>
  <si>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</si>
  <si>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</si>
  <si>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</si>
  <si>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</si>
  <si>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</si>
  <si>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</si>
  <si>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</si>
  <si>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</si>
  <si>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</si>
  <si>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</si>
  <si>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</si>
  <si>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</si>
  <si>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</si>
  <si>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</si>
  <si>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</si>
  <si>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</si>
  <si>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</si>
  <si>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</si>
  <si>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</si>
  <si>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</si>
  <si>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</si>
  <si>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</si>
  <si>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</si>
  <si>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</si>
  <si>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</si>
  <si>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</si>
  <si>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</si>
  <si>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</si>
  <si>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</si>
  <si>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</si>
  <si>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</si>
  <si>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</si>
  <si>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</si>
  <si>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</si>
  <si>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</si>
  <si>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</si>
  <si>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</si>
  <si>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</si>
  <si>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</si>
  <si>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</si>
  <si>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</si>
  <si>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</si>
  <si>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</si>
  <si>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</si>
  <si>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</si>
  <si>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</si>
  <si>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</si>
  <si>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</si>
  <si>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</si>
  <si>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</si>
  <si>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</si>
  <si>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</si>
  <si>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</si>
  <si>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</si>
  <si>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</si>
  <si>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</si>
  <si>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</si>
  <si>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</si>
  <si>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</si>
  <si>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</si>
  <si>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</si>
  <si>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</si>
  <si>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</si>
  <si>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</si>
  <si>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</si>
  <si>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</si>
  <si>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</si>
  <si>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</si>
  <si>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</si>
  <si>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</si>
  <si>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</si>
  <si>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</si>
  <si>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</si>
  <si>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</si>
  <si>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</si>
  <si>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</si>
  <si>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</si>
  <si>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</si>
  <si>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</si>
  <si>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</si>
  <si>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</si>
  <si>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</si>
  <si>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</si>
  <si>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</si>
  <si>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</si>
  <si>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</si>
  <si>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</si>
  <si>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</si>
  <si>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</si>
  <si>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</si>
  <si>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</si>
  <si>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</si>
  <si>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</si>
  <si>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</si>
  <si>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</si>
  <si>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</si>
  <si>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</si>
  <si>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</si>
  <si>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</si>
  <si>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</si>
  <si>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</si>
  <si>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</si>
  <si>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</si>
  <si>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</si>
  <si>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</si>
  <si>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</si>
  <si>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</si>
  <si>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</si>
  <si>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</si>
  <si>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</si>
  <si>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</si>
  <si>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</si>
  <si>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</si>
  <si>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</si>
  <si>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</si>
  <si>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</si>
  <si>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</si>
  <si>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</si>
  <si>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</si>
  <si>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</si>
  <si>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</si>
  <si>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</si>
  <si>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</si>
  <si>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</si>
  <si>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</si>
  <si>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</si>
  <si>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</si>
  <si>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</si>
  <si>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</si>
  <si>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</si>
  <si>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</si>
  <si>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</si>
  <si>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</si>
  <si>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</si>
  <si>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</si>
  <si>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</si>
  <si>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</si>
  <si>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</si>
  <si>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</si>
  <si>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</si>
  <si>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</si>
  <si>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</si>
  <si>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</si>
  <si>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</si>
  <si>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</si>
  <si>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</si>
  <si>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</si>
  <si>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</si>
  <si>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</si>
  <si>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</si>
  <si>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</si>
  <si>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</si>
  <si>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</si>
  <si>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</si>
  <si>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</si>
  <si>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</si>
  <si>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</si>
  <si>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</si>
  <si>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</si>
  <si>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</si>
  <si>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</si>
  <si>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</si>
  <si>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</si>
  <si>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</si>
  <si>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</si>
  <si>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</si>
  <si>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</si>
  <si>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</si>
  <si>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</si>
  <si>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</si>
  <si>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</si>
  <si>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</si>
  <si>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</si>
  <si>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</si>
  <si>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</si>
  <si>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</si>
  <si>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</si>
  <si>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</si>
  <si>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</si>
  <si>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</si>
  <si>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</si>
  <si>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</si>
  <si>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</si>
  <si>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</si>
  <si>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</si>
  <si>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</si>
  <si>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</si>
  <si>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</si>
  <si>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</si>
  <si>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</si>
  <si>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</si>
  <si>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</si>
  <si>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</si>
  <si>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</si>
  <si>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</si>
  <si>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</si>
  <si>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</si>
  <si>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</si>
  <si>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</si>
  <si>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</si>
  <si>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</si>
  <si>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</si>
  <si>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</si>
  <si>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</si>
  <si>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</si>
  <si>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</si>
  <si>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</si>
  <si>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</si>
  <si>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</si>
  <si>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</si>
  <si>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</si>
  <si>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</si>
  <si>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</si>
  <si>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</si>
  <si>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</si>
  <si>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</si>
  <si>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</si>
  <si>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</si>
  <si>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</si>
  <si>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</si>
  <si>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</si>
  <si>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</si>
  <si>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</si>
  <si>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</si>
  <si>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</si>
  <si>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</si>
  <si>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</si>
  <si>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</si>
  <si>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</si>
  <si>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</si>
  <si>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</si>
  <si>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</si>
  <si>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</si>
  <si>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</si>
  <si>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</si>
  <si>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</si>
  <si>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</si>
  <si>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</si>
  <si>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</si>
  <si>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</si>
  <si>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</si>
  <si>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</si>
  <si>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</si>
  <si>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</si>
  <si>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</si>
  <si>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</si>
  <si>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</si>
  <si>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</si>
  <si>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</si>
  <si>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</si>
  <si>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</si>
  <si>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</si>
  <si>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</si>
  <si>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</si>
  <si>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</si>
  <si>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</si>
  <si>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</si>
  <si>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</si>
  <si>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</si>
  <si>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</si>
  <si>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</si>
  <si>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</si>
  <si>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</si>
  <si>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</si>
  <si>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</si>
  <si>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</si>
  <si>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</si>
  <si>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</si>
  <si>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</si>
  <si>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</si>
  <si>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</si>
  <si>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</si>
  <si>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</si>
  <si>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</si>
  <si>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</si>
  <si>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</si>
  <si>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</si>
  <si>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</si>
  <si>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</si>
  <si>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</si>
  <si>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</si>
  <si>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</si>
  <si>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</si>
  <si>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</si>
  <si>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</si>
  <si>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</si>
  <si>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</si>
  <si>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</si>
  <si>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</si>
  <si>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</si>
  <si>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</si>
  <si>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</si>
  <si>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</si>
  <si>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</si>
  <si>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</si>
  <si>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</si>
  <si>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</si>
  <si>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</si>
  <si>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</si>
  <si>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</si>
  <si>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</si>
  <si>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</si>
  <si>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</si>
  <si>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</si>
  <si>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</si>
  <si>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</si>
  <si>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</si>
  <si>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</si>
  <si>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</si>
  <si>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</si>
  <si>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</si>
  <si>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</si>
  <si>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</si>
  <si>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</si>
  <si>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</si>
  <si>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</si>
  <si>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</si>
  <si>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</si>
  <si>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</si>
  <si>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</si>
  <si>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</si>
  <si>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</si>
  <si>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</si>
  <si>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</si>
  <si>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</si>
  <si>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</si>
  <si>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</si>
  <si>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</si>
  <si>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</si>
  <si>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</si>
  <si>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</si>
  <si>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</si>
  <si>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</si>
  <si>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</si>
  <si>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</si>
  <si>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</si>
  <si>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</si>
  <si>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</si>
  <si>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</si>
  <si>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</si>
  <si>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</si>
  <si>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</si>
  <si>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</si>
  <si>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</si>
  <si>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</si>
  <si>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</si>
  <si>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</si>
  <si>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</si>
  <si>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</si>
  <si>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</si>
  <si>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</si>
  <si>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</si>
  <si>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</si>
  <si>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</si>
  <si>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</si>
  <si>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</si>
  <si>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</si>
  <si>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</si>
  <si>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</si>
  <si>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</si>
  <si>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</si>
  <si>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</si>
  <si>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</si>
  <si>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</si>
  <si>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</si>
  <si>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</si>
  <si>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</si>
  <si>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</si>
  <si>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</si>
  <si>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</si>
  <si>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</si>
  <si>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</si>
  <si>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</si>
  <si>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</si>
  <si>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</si>
  <si>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</si>
  <si>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</si>
  <si>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</si>
  <si>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</si>
  <si>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</si>
  <si>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</si>
  <si>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</si>
  <si>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</si>
  <si>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</si>
  <si>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</si>
  <si>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</si>
  <si>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</si>
  <si>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</si>
  <si>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</si>
  <si>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</si>
  <si>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</si>
  <si>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</si>
  <si>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</si>
  <si>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</si>
  <si>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</si>
  <si>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</si>
  <si>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</si>
  <si>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</si>
  <si>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</si>
  <si>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</si>
  <si>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</si>
  <si>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</si>
  <si>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</si>
  <si>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</si>
  <si>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</si>
  <si>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</si>
  <si>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</si>
  <si>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</si>
  <si>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</si>
  <si>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</si>
  <si>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</si>
  <si>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</si>
  <si>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</si>
  <si>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</si>
  <si>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</si>
  <si>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</si>
  <si>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</si>
  <si>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</si>
  <si>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</si>
  <si>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</si>
  <si>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</si>
  <si>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</si>
  <si>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</si>
  <si>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</si>
  <si>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</si>
  <si>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</si>
  <si>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</si>
  <si>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</si>
  <si>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</si>
  <si>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</si>
  <si>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</si>
  <si>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</si>
  <si>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</si>
  <si>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</si>
  <si>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</si>
  <si>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</si>
  <si>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</si>
  <si>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</si>
  <si>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</si>
  <si>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</si>
  <si>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</si>
  <si>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</si>
  <si>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</si>
  <si>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</si>
  <si>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</si>
  <si>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</si>
  <si>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</si>
  <si>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</si>
  <si>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</si>
  <si>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</si>
  <si>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</si>
  <si>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</si>
  <si>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</si>
  <si>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</si>
  <si>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</si>
  <si>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</si>
  <si>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</si>
  <si>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</si>
  <si>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</si>
  <si>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</si>
  <si>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</si>
  <si>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</si>
  <si>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</si>
  <si>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</si>
  <si>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</si>
  <si>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</si>
  <si>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</si>
  <si>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</si>
  <si>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</si>
  <si>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</si>
  <si>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</si>
  <si>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</si>
  <si>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</si>
  <si>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</si>
  <si>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</si>
  <si>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</si>
  <si>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</si>
  <si>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</si>
  <si>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</si>
  <si>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</si>
  <si>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</si>
  <si>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</si>
  <si>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</si>
  <si>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</si>
  <si>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</si>
  <si>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</si>
  <si>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</si>
  <si>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</si>
  <si>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</si>
  <si>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</si>
  <si>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</si>
  <si>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</si>
  <si>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</si>
  <si>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</si>
  <si>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</si>
  <si>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</si>
  <si>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</si>
  <si>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</si>
  <si>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</si>
  <si>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</si>
  <si>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</si>
  <si>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</si>
  <si>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</si>
  <si>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</si>
  <si>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</si>
  <si>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</si>
  <si>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</si>
  <si>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</si>
  <si>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</si>
  <si>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</si>
  <si>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</si>
  <si>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</si>
  <si>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</si>
  <si>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</si>
  <si>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</si>
  <si>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</si>
  <si>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</si>
  <si>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</si>
  <si>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</si>
  <si>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</si>
  <si>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</si>
  <si>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</si>
  <si>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</si>
  <si>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</si>
  <si>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</si>
  <si>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</si>
  <si>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</si>
  <si>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</si>
  <si>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</si>
  <si>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</si>
  <si>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</si>
  <si>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</si>
  <si>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</si>
  <si>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</si>
  <si>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</si>
  <si>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</si>
  <si>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</si>
  <si>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</si>
  <si>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</si>
  <si>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</si>
  <si>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</si>
  <si>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</si>
  <si>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</si>
  <si>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</si>
  <si>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</si>
  <si>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</si>
  <si>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</si>
  <si>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</si>
  <si>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</si>
  <si>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</si>
  <si>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</si>
  <si>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</si>
  <si>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</si>
  <si>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</si>
  <si>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</si>
  <si>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</si>
  <si>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</si>
  <si>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</si>
  <si>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</si>
  <si>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</si>
  <si>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</si>
  <si>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</si>
  <si>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</si>
  <si>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</si>
  <si>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</si>
  <si>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</si>
  <si>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</si>
  <si>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</si>
  <si>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</si>
  <si>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</si>
  <si>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</si>
  <si>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</si>
  <si>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</si>
  <si>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</si>
  <si>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</si>
  <si>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</si>
  <si>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</si>
  <si>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</si>
  <si>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</si>
  <si>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</si>
  <si>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</si>
  <si>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</si>
  <si>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</si>
  <si>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</si>
  <si>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</si>
  <si>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</si>
  <si>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</si>
  <si>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</si>
  <si>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</si>
  <si>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</si>
  <si>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</si>
  <si>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</si>
  <si>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</si>
  <si>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</si>
  <si>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</si>
  <si>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</si>
  <si>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</si>
  <si>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</si>
  <si>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</si>
  <si>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</si>
  <si>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</si>
  <si>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</si>
  <si>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</si>
  <si>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</si>
  <si>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</si>
  <si>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</si>
  <si>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</si>
  <si>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</si>
  <si>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</si>
  <si>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</si>
  <si>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</si>
  <si>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</si>
  <si>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</si>
  <si>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</si>
  <si>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</si>
  <si>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</si>
  <si>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</si>
  <si>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</si>
  <si>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</si>
  <si>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</si>
  <si>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</si>
  <si>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</si>
  <si>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</si>
  <si>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</si>
  <si>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</si>
  <si>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</si>
  <si>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</si>
  <si>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</si>
  <si>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</si>
  <si>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</si>
  <si>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</si>
  <si>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</si>
  <si>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</si>
  <si>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</si>
  <si>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</si>
  <si>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</si>
  <si>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</si>
  <si>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</si>
  <si>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</si>
  <si>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</si>
  <si>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</si>
  <si>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</si>
  <si>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</si>
  <si>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</si>
  <si>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</si>
  <si>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</si>
  <si>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</si>
  <si>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</si>
  <si>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</si>
  <si>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</si>
  <si>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</si>
  <si>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</si>
  <si>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</si>
  <si>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</si>
  <si>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</si>
  <si>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</si>
  <si>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</si>
  <si>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</si>
  <si>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</si>
  <si>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</si>
  <si>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</si>
  <si>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</si>
  <si>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</si>
  <si>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</si>
  <si>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</si>
  <si>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</si>
  <si>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</si>
  <si>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</si>
  <si>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</si>
  <si>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</si>
  <si>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</si>
  <si>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</si>
  <si>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</si>
  <si>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</si>
  <si>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</si>
  <si>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</si>
  <si>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</si>
  <si>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</si>
  <si>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</si>
  <si>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</si>
  <si>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</si>
  <si>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</si>
  <si>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</si>
  <si>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</si>
  <si>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</si>
  <si>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</si>
  <si>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</si>
  <si>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</si>
  <si>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</si>
  <si>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</si>
  <si>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</si>
  <si>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</si>
  <si>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</si>
  <si>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</si>
  <si>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</si>
  <si>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</si>
  <si>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</si>
  <si>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</si>
  <si>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</si>
  <si>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</si>
  <si>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</si>
  <si>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</si>
  <si>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</si>
  <si>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</si>
  <si>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</si>
  <si>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</si>
  <si>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</si>
  <si>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</si>
  <si>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</si>
  <si>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</si>
  <si>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</si>
  <si>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</si>
  <si>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</si>
  <si>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</si>
  <si>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</si>
  <si>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</si>
  <si>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</si>
  <si>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</si>
  <si>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</si>
  <si>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</si>
  <si>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</si>
  <si>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</si>
  <si>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</si>
  <si>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</si>
  <si>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</si>
  <si>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</si>
  <si>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</si>
  <si>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</si>
  <si>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</si>
  <si>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</si>
  <si>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</si>
  <si>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</si>
  <si>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</si>
  <si>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</si>
  <si>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</si>
  <si>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</si>
  <si>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</si>
  <si>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</si>
  <si>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</si>
  <si>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</si>
  <si>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</si>
  <si>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</si>
  <si>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</si>
  <si>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</si>
  <si>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</si>
  <si>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</si>
  <si>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</si>
  <si>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</si>
  <si>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</si>
  <si>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</si>
  <si>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</si>
  <si>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</si>
  <si>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</si>
  <si>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</si>
  <si>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</si>
  <si>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</si>
  <si>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</si>
  <si>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</si>
  <si>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</si>
  <si>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</si>
  <si>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</si>
  <si>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</si>
  <si>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</si>
  <si>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</si>
  <si>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</si>
  <si>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</si>
  <si>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</si>
  <si>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</si>
  <si>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</si>
  <si>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</si>
  <si>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</si>
  <si>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</si>
  <si>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</si>
  <si>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</si>
  <si>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</si>
  <si>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</si>
  <si>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</si>
  <si>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</si>
  <si>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</si>
  <si>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</si>
  <si>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</si>
  <si>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</si>
  <si>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</si>
  <si>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</si>
  <si>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</si>
  <si>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</si>
  <si>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</si>
  <si>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</si>
  <si>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</si>
  <si>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</si>
  <si>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</si>
  <si>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</si>
  <si>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</si>
  <si>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</si>
  <si>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</si>
  <si>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</si>
  <si>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</si>
  <si>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</si>
  <si>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</si>
  <si>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</si>
  <si>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</si>
  <si>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</si>
  <si>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</si>
  <si>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</si>
  <si>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</si>
  <si>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</si>
  <si>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</si>
  <si>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</si>
  <si>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</si>
  <si>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</si>
  <si>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</si>
  <si>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</si>
  <si>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</si>
  <si>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</si>
  <si>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</si>
  <si>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</si>
  <si>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</si>
  <si>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</si>
  <si>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</si>
  <si>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</si>
  <si>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</si>
  <si>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</si>
  <si>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</si>
  <si>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</si>
  <si>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</si>
  <si>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</si>
  <si>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</si>
  <si>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</si>
  <si>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</si>
  <si>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</si>
  <si>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</si>
  <si>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</si>
  <si>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</si>
  <si>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</si>
  <si>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</si>
  <si>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</si>
  <si>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</si>
  <si>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</si>
  <si>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</si>
  <si>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</si>
  <si>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</si>
  <si>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</si>
  <si>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</si>
  <si>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</si>
  <si>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</si>
  <si>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</si>
  <si>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</si>
  <si>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</si>
  <si>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</si>
  <si>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</si>
  <si>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</si>
  <si>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</si>
  <si>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</si>
  <si>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</si>
  <si>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</si>
  <si>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</si>
  <si>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</si>
  <si>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</si>
  <si>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</si>
  <si>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</si>
  <si>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</si>
  <si>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</si>
  <si>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</si>
  <si>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</si>
  <si>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</si>
  <si>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</si>
  <si>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</si>
  <si>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</si>
  <si>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</si>
  <si>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</si>
  <si>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</si>
  <si>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</si>
  <si>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</si>
  <si>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</si>
  <si>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</si>
  <si>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</si>
  <si>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</si>
  <si>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</si>
  <si>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</si>
  <si>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</si>
  <si>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</si>
  <si>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</si>
  <si>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</si>
  <si>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</si>
  <si>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</si>
  <si>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</si>
  <si>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</si>
  <si>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</si>
  <si>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</si>
  <si>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</si>
  <si>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</si>
  <si>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</si>
  <si>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</si>
  <si>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</si>
  <si>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</si>
  <si>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</si>
  <si>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</si>
  <si>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</si>
  <si>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</si>
  <si>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</si>
  <si>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</si>
  <si>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</si>
  <si>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</si>
  <si>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</si>
  <si>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</si>
  <si>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</si>
  <si>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</si>
  <si>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</si>
  <si>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</si>
  <si>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</si>
  <si>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</si>
  <si>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</si>
  <si>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</si>
  <si>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</si>
  <si>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</si>
  <si>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</si>
  <si>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</si>
  <si>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</si>
  <si>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</si>
  <si>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</si>
  <si>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</si>
  <si>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</si>
  <si>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</si>
  <si>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</si>
  <si>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</si>
  <si>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</si>
  <si>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</si>
  <si>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</si>
  <si>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</si>
  <si>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</si>
  <si>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</si>
  <si>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</si>
  <si>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</si>
  <si>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</si>
  <si>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</si>
  <si>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</si>
  <si>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</si>
  <si>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</si>
  <si>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</si>
  <si>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</si>
  <si>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</si>
  <si>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</si>
  <si>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</si>
  <si>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</si>
  <si>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</si>
  <si>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</si>
  <si>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</si>
  <si>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</si>
  <si>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</si>
  <si>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</si>
  <si>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</si>
  <si>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</si>
  <si>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</si>
  <si>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</si>
  <si>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</si>
  <si>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</si>
  <si>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</si>
  <si>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</si>
  <si>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</si>
  <si>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</si>
  <si>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</si>
  <si>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</si>
  <si>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</si>
  <si>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</si>
  <si>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</si>
  <si>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</si>
  <si>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</si>
  <si>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</si>
  <si>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</si>
  <si>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</si>
  <si>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</si>
  <si>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</si>
  <si>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</si>
  <si>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</si>
  <si>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</si>
  <si>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</si>
  <si>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</si>
  <si>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</si>
  <si>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</si>
  <si>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</si>
  <si>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</si>
  <si>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</si>
  <si>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</si>
  <si>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</si>
  <si>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</si>
  <si>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</si>
  <si>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</si>
  <si>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</si>
  <si>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</si>
  <si>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</si>
  <si>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</si>
  <si>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</si>
  <si>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</si>
  <si>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</si>
  <si>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</si>
  <si>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</si>
  <si>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</si>
  <si>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</si>
  <si>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</si>
  <si>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</si>
  <si>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</si>
  <si>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</si>
  <si>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</si>
  <si>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</si>
  <si>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</si>
  <si>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</si>
  <si>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</si>
  <si>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</si>
  <si>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</si>
  <si>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</si>
  <si>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</si>
  <si>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</si>
  <si>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</si>
  <si>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</si>
  <si>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</si>
  <si>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</si>
  <si>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</si>
  <si>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</si>
  <si>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</si>
  <si>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</si>
  <si>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</si>
  <si>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</si>
  <si>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</si>
  <si>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</si>
  <si>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</si>
  <si>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</si>
  <si>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</si>
  <si>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</si>
  <si>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</si>
  <si>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</si>
  <si>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</si>
  <si>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</si>
  <si>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</si>
  <si>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</si>
  <si>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</si>
  <si>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</si>
  <si>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</si>
  <si>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</si>
  <si>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</si>
  <si>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</si>
  <si>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</si>
  <si>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</si>
  <si>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</si>
  <si>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</si>
  <si>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</si>
  <si>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</si>
  <si>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</si>
  <si>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</si>
  <si>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</si>
  <si>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</si>
  <si>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</si>
  <si>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</si>
  <si>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</si>
  <si>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</si>
  <si>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</si>
  <si>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</si>
  <si>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</si>
  <si>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</si>
  <si>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</si>
  <si>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</si>
  <si>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</si>
  <si>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</si>
  <si>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</si>
  <si>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</si>
  <si>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</si>
  <si>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</si>
  <si>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</si>
  <si>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</si>
  <si>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</si>
  <si>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</si>
  <si>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</si>
  <si>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</si>
  <si>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</si>
  <si>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</si>
  <si>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</si>
  <si>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</si>
  <si>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</si>
  <si>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</si>
  <si>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</si>
  <si>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</si>
  <si>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</si>
  <si>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</si>
  <si>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</si>
  <si>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</si>
  <si>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</si>
  <si>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</si>
  <si>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</si>
  <si>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</si>
  <si>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</si>
  <si>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</si>
  <si>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</si>
  <si>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</si>
  <si>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</si>
  <si>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</si>
  <si>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</si>
  <si>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</si>
  <si>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</si>
  <si>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</si>
  <si>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</si>
  <si>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</si>
  <si>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</si>
  <si>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</si>
  <si>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</si>
  <si>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</si>
  <si>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</si>
  <si>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</si>
  <si>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</si>
  <si>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</si>
  <si>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</si>
  <si>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</si>
  <si>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</si>
  <si>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</si>
  <si>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</si>
  <si>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</si>
  <si>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</si>
  <si>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</si>
  <si>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</si>
  <si>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</si>
  <si>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</si>
  <si>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</si>
  <si>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</si>
  <si>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</si>
  <si>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</si>
  <si>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</si>
  <si>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</si>
  <si>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</si>
  <si>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</si>
  <si>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</si>
  <si>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</si>
  <si>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</si>
  <si>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</si>
  <si>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</si>
  <si>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</si>
  <si>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</si>
  <si>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</si>
  <si>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</si>
  <si>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</si>
  <si>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</si>
  <si>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</si>
  <si>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</si>
  <si>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</si>
  <si>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</si>
  <si>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</si>
  <si>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</si>
  <si>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</si>
  <si>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</si>
  <si>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</si>
  <si>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</si>
  <si>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</si>
  <si>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</si>
  <si>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</si>
  <si>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</si>
  <si>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</si>
  <si>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</si>
  <si>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</si>
  <si>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</si>
  <si>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</si>
  <si>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</si>
  <si>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</si>
  <si>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</si>
  <si>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</si>
  <si>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</si>
  <si>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</si>
  <si>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</si>
  <si>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</si>
  <si>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</si>
  <si>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</si>
  <si>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</si>
  <si>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</si>
  <si>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</si>
  <si>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</si>
  <si>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</si>
  <si>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</si>
  <si>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</si>
  <si>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</si>
  <si>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</si>
  <si>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</si>
  <si>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</si>
  <si>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</si>
  <si>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</si>
  <si>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</si>
  <si>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</si>
  <si>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</si>
  <si>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</si>
  <si>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</si>
  <si>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</si>
  <si>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</si>
  <si>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</si>
  <si>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</si>
  <si>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</si>
  <si>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</si>
  <si>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</si>
  <si>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</si>
  <si>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</si>
  <si>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</si>
  <si>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</si>
  <si>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</si>
  <si>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</si>
  <si>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</si>
  <si>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</si>
  <si>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</si>
  <si>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</si>
  <si>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</si>
  <si>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</si>
  <si>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</si>
  <si>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</si>
  <si>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</si>
  <si>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</si>
  <si>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</si>
  <si>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</si>
  <si>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</si>
  <si>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</si>
  <si>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</si>
  <si>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</si>
  <si>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</si>
  <si>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</si>
  <si>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</si>
  <si>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</si>
  <si>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</si>
  <si>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</si>
  <si>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</si>
  <si>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</si>
  <si>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</si>
  <si>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</si>
  <si>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</si>
  <si>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</si>
  <si>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</si>
  <si>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</si>
  <si>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</si>
  <si>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</si>
  <si>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</si>
  <si>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</si>
  <si>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</si>
  <si>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</si>
  <si>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</si>
  <si>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</si>
  <si>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</si>
  <si>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</si>
  <si>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</si>
  <si>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</si>
  <si>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</si>
  <si>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</si>
  <si>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</si>
  <si>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</si>
  <si>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</si>
  <si>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</si>
  <si>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</si>
  <si>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</si>
  <si>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</si>
  <si>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</si>
  <si>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</si>
  <si>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</si>
  <si>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</si>
  <si>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</si>
  <si>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</si>
  <si>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</si>
  <si>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</si>
  <si>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</si>
  <si>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</si>
  <si>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</si>
  <si>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</si>
  <si>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</si>
  <si>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</si>
  <si>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</si>
  <si>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</si>
  <si>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</si>
  <si>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</si>
  <si>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</si>
  <si>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</si>
  <si>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</si>
  <si>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</si>
  <si>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</si>
  <si>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</si>
  <si>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</si>
  <si>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</si>
  <si>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</si>
  <si>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</si>
  <si>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</si>
  <si>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</si>
  <si>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</si>
  <si>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</si>
  <si>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</si>
  <si>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</si>
  <si>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</si>
  <si>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</si>
  <si>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</si>
  <si>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</si>
  <si>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</si>
  <si>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</si>
  <si>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</si>
  <si>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</si>
  <si>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</si>
  <si>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</si>
  <si>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</si>
  <si>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</si>
  <si>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</si>
  <si>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</si>
  <si>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</si>
  <si>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</si>
  <si>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</si>
  <si>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</si>
  <si>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</si>
  <si>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</si>
  <si>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</si>
  <si>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</si>
  <si>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</si>
  <si>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</si>
  <si>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</si>
  <si>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</si>
  <si>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</si>
  <si>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</si>
  <si>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</si>
  <si>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</si>
  <si>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</si>
  <si>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</si>
  <si>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</si>
  <si>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</si>
  <si>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</si>
  <si>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</si>
  <si>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</si>
  <si>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</si>
  <si>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</si>
  <si>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</si>
  <si>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</si>
  <si>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</si>
  <si>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</si>
  <si>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</si>
  <si>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</si>
  <si>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</si>
  <si>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</si>
  <si>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</si>
  <si>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</si>
  <si>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</si>
  <si>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</si>
  <si>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</si>
  <si>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</si>
  <si>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</si>
  <si>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</si>
  <si>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</si>
  <si>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</si>
  <si>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</si>
  <si>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</si>
  <si>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</si>
  <si>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</si>
  <si>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</si>
  <si>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</si>
  <si>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</si>
  <si>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</si>
  <si>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</si>
  <si>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</si>
  <si>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</si>
  <si>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</si>
  <si>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</si>
  <si>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</si>
  <si>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</si>
  <si>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</si>
  <si>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</si>
  <si>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</si>
  <si>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</si>
  <si>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</si>
  <si>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</si>
  <si>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</si>
  <si>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</si>
  <si>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</si>
  <si>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</si>
  <si>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</si>
  <si>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</si>
  <si>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</si>
  <si>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</si>
  <si>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</si>
  <si>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</si>
  <si>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</si>
  <si>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</si>
  <si>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</si>
  <si>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</si>
  <si>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</si>
  <si>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</si>
  <si>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</si>
  <si>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</si>
  <si>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</si>
  <si>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</si>
  <si>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</si>
  <si>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</si>
  <si>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</si>
  <si>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</si>
  <si>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</si>
  <si>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</si>
  <si>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</si>
  <si>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</si>
  <si>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</si>
  <si>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</si>
  <si>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</si>
  <si>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</si>
  <si>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</si>
  <si>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</si>
  <si>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</si>
  <si>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</si>
  <si>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</si>
  <si>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</si>
  <si>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</si>
  <si>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</si>
  <si>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</si>
  <si>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</si>
  <si>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</si>
  <si>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</si>
  <si>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</si>
  <si>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</si>
  <si>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</si>
  <si>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</si>
  <si>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</si>
  <si>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</si>
  <si>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</si>
  <si>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</si>
  <si>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</si>
  <si>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</si>
  <si>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</si>
  <si>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</si>
  <si>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</si>
  <si>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</si>
  <si>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</si>
  <si>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</si>
  <si>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</si>
  <si>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</si>
  <si>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</si>
  <si>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</si>
  <si>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</si>
  <si>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</si>
  <si>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</si>
  <si>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</si>
  <si>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</si>
  <si>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</si>
  <si>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</si>
  <si>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</si>
  <si>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</si>
  <si>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</si>
  <si>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</si>
  <si>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</si>
  <si>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</si>
  <si>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</si>
  <si>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</si>
  <si>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</si>
  <si>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</si>
  <si>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</si>
  <si>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</si>
  <si>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</si>
  <si>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</si>
  <si>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</si>
  <si>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</si>
  <si>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</si>
  <si>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</si>
  <si>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</si>
  <si>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</si>
  <si>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</si>
  <si>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</si>
  <si>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</si>
  <si>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</si>
  <si>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</si>
  <si>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</si>
  <si>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</si>
  <si>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</si>
  <si>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</si>
  <si>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</si>
  <si>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</si>
  <si>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</si>
  <si>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</si>
  <si>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</si>
  <si>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</si>
  <si>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</si>
  <si>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</si>
  <si>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</si>
  <si>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</si>
  <si>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</si>
  <si>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</si>
  <si>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</si>
  <si>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</si>
  <si>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PCM-20251124-00000551
</t>
  </si>
  <si>
    <t xml:space="preserve">2025-11-24 09:15:41
</t>
  </si>
  <si>
    <t xml:space="preserve">45 km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</si>
  <si>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</si>
  <si>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</si>
  <si>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</si>
  <si>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</si>
  <si>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</si>
  <si>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</si>
  <si>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</si>
  <si>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PCM-20251124-00000464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</si>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</sst>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6" dataDxfId="155" headerRowBorderDxfId="153" tableBorderDxfId="154" totalsRowBorderDxfId="152">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5" totalsRowShown="0" headerRowDxfId="47" dataDxfId="46" headerRowBorderDxfId="44" tableBorderDxfId="45" totalsRowBorderDxfId="43">
  <autoFilter ref="A1:L3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322.46112523147895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1.97247685136972E-2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45985.409551157405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45985.409551157405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45985.409551157405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45985.409551157405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45985.409551157405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45985.409551157405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45985.409551157405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45985.409551157405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45985.409551157405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45985.409551157405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45985.409551157405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45985.409551157405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45985.409551157405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45985.409551157405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45985.409551157405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45985.409551157405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45985.409551157405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45985.409551157405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45985.409551157405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45985.409551157405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45985.409551157405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45985.409551157405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45985.409551157405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45985.409551157405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45985.409551157405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pane ySplit="1" topLeftCell="A2" activePane="bottomLeft" state="frozen"/>
      <selection pane="bottomLeft"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160.40971319444361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1.0221321759236162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c r="D5" s="18" t="s">
        <v>20691</v>
      </c>
      <c r="E5" s="102" t="s">
        <v>39021</v>
      </c>
      <c r="F5" s="103">
        <v>45985.391840277778</v>
      </c>
      <c r="G5" s="104">
        <f ca="1">IFERROR(NOW()-F5,"-")</f>
        <v>1.7710879626974929E-2</v>
      </c>
      <c r="H5" s="150"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45985.409551157405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45985.409551157405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45985.409551157405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45985.409551157405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45985.409551157405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45985.409551157405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45985.409551157405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45985.409551157405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45985.409551157405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45985.409551157405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45985.409551157405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45985.409551157405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45985.409551157405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45985.409551157405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45985.409551157405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45985.409551157405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45985.409551157405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45985.409551157405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45985.409551157405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45985.409551157405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45985.409551157405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45985.409551157405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45985.409551157405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45985.409551157405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45985.409551157405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45985.409551157405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45985.409551157405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45985.409551157405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45985.409551157405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45985.409551157405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45985.409551157405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45985.409551157405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45985.409551157405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45985.409551157405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45985.409551157405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45985.409551157405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45985.409551157405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45985.409551157405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45985.409551157405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45985.409551157405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45985.409551157405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45985.409551157405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45985.409551157405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45985.409551157405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45985.409551157405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45985.409551157405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45985.409551157405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45985.409551157405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45985.409551157405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45985.409551157405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45985.409551157405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45985.409551157405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45985.409551157405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45985.409551157405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45985.409551157405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45985.409551157405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45985.409551157405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45985.409551157405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45985.409551157405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45985.409551157405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45985.409551157405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45985.409551157405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45985.409551157405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45985.409551157405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45985.409551157405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45985.409551157405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45985.409551157405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45985.409551157405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45985.409551157405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45985.409551157405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45985.409551157405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45985.409551157405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45985.409551157405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45985.409551157405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45985.409551157405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45985.409551157405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45985.409551157405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45985.409551157405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45985.409551157405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45985.409551157405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45985.409551157405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45985.409551157405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45985.409551157405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45985.409551157405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45985.409551157405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45985.409551157405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45985.409551157405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45985.409551157405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45985.409551157405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45985.409551157405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45985.409551157405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45985.409551157405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45985.409551157405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45985.409551157405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45985.409551157405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45985.409551157405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45985.409551157405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45985.409551157405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45985.409551157405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45985.409551157405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45985.409551157405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45985.409551157405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45985.409551157405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45985.409551157405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45985.409551157405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45985.409551157405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45985.409551157405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45985.409551157405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45985.409551157405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45985.409551157405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45985.409551157405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45985.409551157405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45985.409551157405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45985.409551157405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45985.409551157405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45985.409551157405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45985.409551157405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45985.409551157405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45985.409551157405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45985.409551157405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45985.409551157405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45985.409551157405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45985.409551157405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45985.409551157405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45985.409551157405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45985.409551157405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45985.409551157405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45985.409551157405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45985.409551157405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45985.409551157405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45985.409551157405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45985.409551157405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45985.409551157405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45985.409551157405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45985.409551157405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45985.409551157405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45985.409551157405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45985.409551157405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45985.409551157405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45985.409551157405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45985.409551157405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45985.409551157405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45985.409551157405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45985.409551157405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45985.409551157405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45985.409551157405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45985.409551157405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45985.409551157405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45985.409551157405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45985.409551157405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45985.409551157405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45985.409551157405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45985.409551157405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45985.409551157405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45985.409551157405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45985.409551157405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45985.409551157405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45985.409551157405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45985.409551157405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45985.409551157405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45985.409551157405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45985.409551157405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45985.409551157405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45985.409551157405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45985.409551157405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45985.409551157405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45985.409551157405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45985.409551157405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45985.409551157405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45985.409551157405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45985.409551157405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45985.409551157405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45985.409551157405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45985.409551157405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45985.409551157405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45985.409551157405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45985.409551157405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45985.409551157405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45985.409551157405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45985.409551157405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45985.409551157405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45985.409551157405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45985.409551157405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45985.409551157405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45985.409551157405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45985.409551157405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45985.409551157405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45985.409551157405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45985.409551157405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45985.409551157405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45985.409551157405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45985.409551157405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45985.409551157405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45985.409551157405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45985.409551157405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45985.409551157405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45985.409551157405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45985.409551157405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45985.409551157405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45985.409551157405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45985.409551157405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45985.409551157405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45985.409551157405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45985.409551157405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45985.409551157405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45985.409551157405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45985.409551157405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45985.409551157405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45985.409551157405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45985.409551157405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45985.409551157405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45985.409551157405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45985.409551157405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45985.409551157405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45985.409551157405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45985.409551157405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45985.409551157405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45985.409551157405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45985.409551157405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45985.409551157405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45985.409551157405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45985.409551157405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45985.409551157405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45985.409551157405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45985.409551157405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45985.409551157405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45985.409551157405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45985.409551157405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45985.409551157405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45985.409551157405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45985.409551157405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45985.409551157405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45985.409551157405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45985.409551157405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45985.409551157405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45985.409551157405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45985.409551157405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45985.409551157405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45985.409551157405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45985.409551157405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45985.409551157405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45985.409551157405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45985.409551157405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45985.409551157405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45985.409551157405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45985.409551157405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45985.409551157405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45985.409551157405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45985.409551157405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45985.409551157405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45985.409551157405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45985.409551157405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45985.409551157405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45985.409551157405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45985.409551157405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45985.409551157405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45985.409551157405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45985.409551157405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45985.409551157405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45985.409551157405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45985.409551157405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45985.409551157405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45985.409551157405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45985.409551157405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45985.409551157405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45985.409551157405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45985.409551157405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45985.409551157405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45985.409551157405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45985.409551157405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45985.409551157405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45985.409551157405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45985.409551157405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45985.409551157405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45985.409551157405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45985.409551157405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45985.409551157405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45985.409551157405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45985.409551157405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45985.409551157405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45985.409551157405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45985.409551157405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45985.409551157405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45985.409551157405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45985.409551157405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45985.409551157405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45985.409551157405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45985.409551157405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45985.409551157405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45985.409551157405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45985.409551157405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45985.409551157405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45985.409551157405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45985.409551157405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45985.409551157405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45985.409551157405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45985.409551157405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45985.409551157405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45985.409551157405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45985.409551157405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45985.409551157405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45985.409551157405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45985.409551157405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45985.409551157405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45985.409551157405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45985.409551157405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45985.409551157405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45985.409551157405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45985.409551157405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45985.409551157405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45985.409551157405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45985.409551157405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45985.409551157405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45985.409551157405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45985.409551157405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45985.409551157405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45985.409551157405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45985.409551157405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45985.409551157405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45985.409551157405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45985.409551157405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45985.409551157405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45985.409551157405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45985.409551157405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45985.409551157405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45985.409551157405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45985.409551157405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45985.409551157405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45985.409551157405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45985.409551157405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45985.409551157405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45985.409551157405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45985.409551157405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45985.409551157405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45985.409551157405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45985.409551157405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45985.409551157405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45985.409551157405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45985.409551157405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45985.409551157405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45985.409551157405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45985.409551157405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45985.409551157405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45985.409551157405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45985.409551157405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45985.409551157405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45985.409551157405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45985.409551157405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45985.409551157405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45985.409551157405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45985.409551157405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45985.409551157405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45985.409551157405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45985.409551157405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45985.409551157405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45985.409551157405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45985.409551157405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45985.409551157405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45985.409551157405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45985.409551157405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45985.409551157405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45985.409551157405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45985.409551157405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45985.409551157405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45985.409551157405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45985.409551157405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45985.409551157405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45985.409551157405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45985.409551157405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45985.409551157405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45985.409551157405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45985.409551157405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45985.409551157405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45985.409551157405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45985.409551157405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45985.409551157405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45985.409551157405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45985.409551157405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45985.409551157405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45985.409551157405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45985.409551157405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45985.409551157405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45985.409551157405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45985.409551157405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45985.409551157405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45985.409551157405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45985.409551157405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45985.409551157405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45985.409551157405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45985.409551157405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45985.409551157405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45985.409551157405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45985.409551157405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45985.409551157405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45985.409551157405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45985.409551157405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45985.409551157405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45985.409551157405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45985.409551157405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45985.409551157405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45985.409551157405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45985.409551157405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45985.409551157405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45985.409551157405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45985.409551157405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45985.409551157405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45985.409551157405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45985.409551157405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45985.409551157405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45985.409551157405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45985.409551157405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45985.409551157405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45985.409551157405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45985.409551157405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45985.409551157405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45985.409551157405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45985.409551157405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45985.409551157405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45985.409551157405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45985.409551157405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45985.409551157405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45985.409551157405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45985.409551157405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45985.409551157405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45985.409551157405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45985.409551157405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45985.409551157405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45985.409551157405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45985.409551157405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45985.409551157405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45985.409551157405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45985.409551157405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45985.409551157405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45985.409551157405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45985.409551157405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45985.409551157405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45985.409551157405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45985.409551157405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45985.409551157405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45985.409551157405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45985.409551157405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45985.409551157405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45985.409551157405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45985.409551157405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45985.409551157405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45985.409551157405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45985.409551157405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45985.409551157405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45985.409551157405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45985.409551157405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45985.409551157405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45985.409551157405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45985.409551157405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45985.409551157405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45985.409551157405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45985.409551157405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45985.409551157405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45985.409551157405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45985.409551157405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45985.409551157405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45985.409551157405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45985.409551157405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45985.409551157405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45985.409551157405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45985.409551157405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45985.409551157405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45985.409551157405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45985.409551157405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45985.409551157405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45985.409551157405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45985.409551157405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45985.409551157405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45985.409551157405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45985.409551157405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45985.409551157405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45985.409551157405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45985.409551157405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45985.409551157405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45985.409551157405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45985.409551157405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45985.409551157405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45985.409551157405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45985.409551157405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45985.409551157405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45985.409551157405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45985.409551157405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45985.409551157405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45985.409551157405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45985.409551157405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45985.409551157405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45985.409551157405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45985.409551157405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45985.409551157405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45985.409551157405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45985.409551157405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45985.409551157405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45985.409551157405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45985.409551157405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45985.409551157405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45985.409551157405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45985.409551157405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45985.409551157405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45985.409551157405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45985.409551157405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45985.409551157405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45985.409551157405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45985.409551157405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45985.409551157405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45985.409551157405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45985.409551157405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45985.409551157405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45985.409551157405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45985.409551157405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45985.409551157405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45985.409551157405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45985.409551157405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45985.409551157405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45985.409551157405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45985.409551157405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45985.409551157405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45985.409551157405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45985.409551157405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45985.409551157405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45985.409551157405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45985.409551157405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45985.409551157405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45985.409551157405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45985.409551157405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45985.409551157405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45985.409551157405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45985.409551157405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45985.409551157405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45985.409551157405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45985.409551157405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45985.409551157405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45985.409551157405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45985.409551157405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45985.409551157405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45985.409551157405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45985.409551157405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45985.409551157405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45985.409551157405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45985.409551157405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45985.409551157405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45985.409551157405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45985.409551157405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45985.409551157405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45985.409551157405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45985.409551157405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45985.409551157405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45985.409551157405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45985.409551157405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45985.409551157405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45985.409551157405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45985.409551157405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45985.409551157405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45985.409551157405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45985.409551157405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45985.409551157405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45985.409551157405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45985.409551157405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45985.409551157405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45985.409551157405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45985.409551157405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45985.409551157405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45985.409551157405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45985.409551157405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45985.409551157405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45985.409551157405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45985.409551157405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45985.409551157405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45985.409551157405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45985.409551157405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45985.409551157405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45985.409551157405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45985.409551157405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45985.409551157405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45985.409551157405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45985.409551157405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45985.409551157405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45985.409551157405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45985.409551157405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45985.409551157405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45985.409551157405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45985.409551157405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45985.409551157405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45985.409551157405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45985.409551157405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45985.409551157405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45985.409551157405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45985.409551157405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45985.409551157405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45985.409551157405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45985.409551157405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45985.409551157405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45985.409551157405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45985.409551157405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45985.409551157405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45985.409551157405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45985.409551157405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45985.409551157405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45985.409551157405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45985.409551157405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45985.409551157405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45985.409551157405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45985.409551157405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45985.409551157405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45985.409551157405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45985.409551157405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45985.409551157405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45985.409551157405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45985.409551157405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45985.409551157405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45985.409551157405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45985.409551157405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45985.409551157405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45985.409551157405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45985.409551157405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45985.409551157405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45985.409551157405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45985.409551157405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45985.409551157405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45985.409551157405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45985.409551157405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45985.409551157405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45985.409551157405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45985.409551157405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45985.409551157405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45985.409551157405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45985.409551157405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45985.409551157405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45985.409551157405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45985.409551157405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45985.409551157405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45985.409551157405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45985.409551157405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45985.409551157405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45985.409551157405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45985.409551157405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45985.409551157405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45985.409551157405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45985.409551157405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45985.409551157405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45985.409551157405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45985.409551157405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45985.409551157405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45985.409551157405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45985.409551157405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45985.409551157405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45985.409551157405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45985.409551157405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45985.409551157405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45985.409551157405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45985.409551157405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45985.409551157405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45985.409551157405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45985.409551157405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45985.409551157405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45985.409551157405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45985.409551157405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45985.409551157405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45985.409551157405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45985.409551157405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45985.409551157405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45985.409551157405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45985.409551157405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45985.409551157405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45985.409551157405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45985.409551157405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45985.409551157405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45985.409551157405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45985.409551157405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45985.409551157405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45985.409551157405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45985.409551157405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45985.409551157405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45985.409551157405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45985.409551157405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45985.409551157405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45985.409551157405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45985.409551157405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45985.409551157405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45985.409551157405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45985.409551157405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45985.409551157405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45985.409551157405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45985.409551157405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45985.409551157405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45985.409551157405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45985.409551157405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45985.409551157405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45985.409551157405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45985.409551157405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45985.409551157405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45985.409551157405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45985.409551157405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45985.409551157405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45985.409551157405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45985.409551157405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45985.409551157405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45985.409551157405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45985.409551157405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45985.409551157405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45985.409551157405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45985.409551157405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45985.409551157405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45985.409551157405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45985.409551157405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45985.409551157405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45985.409551157405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45985.409551157405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45985.409551157405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45985.409551157405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45985.409551157405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45985.409551157405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45985.409551157405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45985.409551157405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45985.409551157405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45985.409551157405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45985.409551157405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45985.409551157405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45985.409551157405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45985.409551157405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45985.409551157405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45985.409551157405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45985.409551157405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45985.409551157405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45985.409551157405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45985.409551157405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45985.409551157405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45985.409551157405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45985.409551157405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45985.409551157405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45985.409551157405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45985.409551157405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45985.409551157405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45985.409551157405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45985.409551157405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45985.409551157405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45985.409551157405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45985.409551157405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45985.409551157405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45985.409551157405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45985.409551157405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45985.409551157405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45985.409551157405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45985.409551157405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45985.409551157405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45985.409551157405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45985.409551157405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45985.409551157405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45985.409551157405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45985.409551157405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45985.409551157405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45985.409551157405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45985.409551157405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45985.409551157405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45985.409551157405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45985.409551157405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45985.409551157405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45985.409551157405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45985.409551157405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45985.409551157405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45985.409551157405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45985.409551157405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45985.409551157405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45985.409551157405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45985.409551157405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45985.409551157405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45985.409551157405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45985.409551157405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45985.409551157405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45985.409551157405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45985.409551157405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45985.409551157405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45985.409551157405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45985.409551157405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45985.409551157405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45985.409551157405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45985.409551157405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45985.409551157405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45985.409551157405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45985.409551157405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45985.409551157405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45985.409551157405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45985.409551157405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45985.409551157405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45985.409551157405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45985.409551157405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45985.409551157405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45985.409551157405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45985.409551157405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45985.409551157405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45985.409551157405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45985.409551157405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45985.409551157405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45985.409551157405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45985.409551157405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45985.409551157405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45985.409551157405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45985.409551157405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45985.409551157405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45985.409551157405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45985.409551157405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45985.409551157405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45985.409551157405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45985.409551157405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45985.409551157405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45985.409551157405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45985.409551157405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45985.409551157405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45985.409551157405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45985.409551157405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45985.409551157405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45985.409551157405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45985.409551157405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45985.409551157405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45985.409551157405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45985.409551157405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45985.409551157405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45985.409551157405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45985.409551157405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45985.409551157405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45985.409551157405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45985.409551157405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45985.409551157405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45985.409551157405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45985.409551157405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45985.409551157405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45985.409551157405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45985.409551157405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45985.409551157405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45985.409551157405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45985.409551157405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45985.409551157405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45985.409551157405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45985.409551157405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45985.409551157405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45985.409551157405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45985.409551157405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45985.409551157405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45985.409551157405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45985.409551157405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45985.409551157405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45985.409551157405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45985.409551157405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45985.409551157405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45985.409551157405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45985.409551157405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45985.409551157405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45985.409551157405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45985.409551157405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45985.409551157405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45985.409551157405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45985.409551157405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45985.409551157405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45985.409551157405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45985.409551157405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45985.409551157405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45985.409551157405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45985.409551157405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45985.409551157405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45985.409551157405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45985.409551157405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45985.409551157405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45985.409551157405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45985.409551157405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45985.409551157405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45985.409551157405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45985.409551157405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45985.409551157405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45985.409551157405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45985.409551157405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45985.409551157405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45985.409551157405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45985.409551157405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45985.409551157405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45985.409551157405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45985.409551157405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45985.409551157405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45985.409551157405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45985.409551157405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45985.409551157405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45985.409551157405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45985.409551157405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45985.409551157405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45985.409551157405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45985.409551157405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45985.409551157405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45985.409551157405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45985.409551157405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45985.409551157405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45985.409551157405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45985.409551157405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45985.409551157405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45985.409551157405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45985.409551157405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45985.409551157405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45985.409551157405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45985.409551157405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45985.409551157405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45985.409551157405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45985.409551157405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45985.409551157405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45985.409551157405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45985.409551157405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45985.409551157405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45985.409551157405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45985.409551157405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45985.409551157405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45985.409551157405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45985.409551157405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45985.409551157405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45985.409551157405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45985.409551157405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45985.409551157405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45985.409551157405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45985.409551157405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45985.409551157405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45985.409551157405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45985.409551157405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45985.409551157405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45985.409551157405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45985.409551157405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45985.409551157405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45985.409551157405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45985.409551157405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45985.409551157405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45985.409551157405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45985.409551157405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45985.409551157405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45985.409551157405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45985.409551157405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45985.409551157405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45985.409551157405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45985.409551157405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45985.409551157405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45985.409551157405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45985.409551157405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45985.409551157405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45985.409551157405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45985.409551157405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45985.409551157405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45985.409551157405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45985.409551157405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45985.409551157405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45985.409551157405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45985.409551157405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45985.409551157405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45985.409551157405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45985.409551157405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45985.409551157405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45985.409551157405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45985.409551157405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45985.409551157405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45985.409551157405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45985.409551157405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45985.409551157405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45985.409551157405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45985.409551157405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45985.409551157405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45985.409551157405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45985.409551157405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45985.409551157405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45985.409551157405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45985.409551157405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45985.409551157405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45985.409551157405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45985.409551157405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45985.409551157405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45985.409551157405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45985.409551157405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45985.409551157405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45985.409551157405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45985.409551157405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45985.409551157405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45985.409551157405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45985.409551157405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45985.409551157405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45985.409551157405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45985.409551157405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45985.409551157405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45985.409551157405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45985.409551157405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45985.409551157405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45985.409551157405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45985.409551157405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45985.409551157405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45985.409551157405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45985.409551157405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45985.409551157405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45985.409551157405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45985.409551157405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45985.409551157405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45985.409551157405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45985.409551157405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45985.409551157405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45985.409551157405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45985.409551157405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45985.409551157405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45985.409551157405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45985.409551157405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45985.409551157405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45985.409551157405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45985.409551157405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45985.409551157405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45985.409551157405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45985.409551157405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45985.409551157405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45985.409551157405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45985.409551157405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45985.409551157405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45985.409551157405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45985.409551157405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45985.409551157405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45985.409551157405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45985.409551157405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45985.409551157405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45985.409551157405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45985.409551157405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45985.409551157405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45985.409551157405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45985.409551157405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45985.409551157405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45985.409551157405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45985.409551157405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45985.409551157405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45985.409551157405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45985.409551157405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45985.409551157405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45985.409551157405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45985.409551157405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45985.409551157405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45985.409551157405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45985.409551157405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45985.409551157405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45985.409551157405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45985.409551157405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45985.409551157405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45985.409551157405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45985.409551157405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45985.409551157405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45985.409551157405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45985.409551157405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45985.409551157405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45985.409551157405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45985.409551157405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45985.409551157405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45985.409551157405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45985.409551157405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45985.409551157405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45985.409551157405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45985.409551157405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45985.409551157405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45985.409551157405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45985.409551157405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45985.409551157405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45985.409551157405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45985.409551157405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45985.409551157405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45985.409551157405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45985.409551157405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45985.409551157405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45985.409551157405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45985.409551157405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45985.409551157405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45985.409551157405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45985.409551157405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45985.409551157405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45985.409551157405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45985.409551157405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45985.409551157405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45985.409551157405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45985.409551157405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45985.409551157405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45985.409551157405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45985.409551157405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45985.409551157405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45985.409551157405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45985.409551157405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45985.409551157405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45985.409551157405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45985.409551157405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45985.409551157405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45985.409551157405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45985.409551157405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45985.409551157405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45985.409551157405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45985.409551157405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45985.409551157405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45985.409551157405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45985.409551157405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45985.409551157405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45985.409551157405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45985.409551157405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45985.409551157405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45985.409551157405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45985.409551157405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45985.409551157405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45985.409551157405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45985.409551157405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45985.409551157405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5"/>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281.92883356480888</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v>45984.493113425924</v>
      </c>
      <c r="G3" s="96">
        <f ca="1">IFERROR(NOW()-F3,"")</f>
        <v>0.91643773148098262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1</v>
      </c>
      <c r="D4" s="91" t="s">
        <v>35964</v>
      </c>
      <c r="E4" s="94" t="s">
        <v>39021</v>
      </c>
      <c r="F4" s="95"/>
      <c r="G4" s="96">
        <f t="shared" ref="G4:G29" ca="1" si="0">IFERROR(NOW()-F4,"")</f>
        <v>45985.409551157405</v>
      </c>
      <c r="H4" s="95">
        <v>45985.363194444442</v>
      </c>
      <c r="I4" s="113" t="str">
        <f>IFERROR(VLOOKUP(D4,DB!A:F,6,0),"")</f>
        <v>SCECO</v>
      </c>
      <c r="J4" s="113" t="str">
        <f>IFERROR(VLOOKUP(D4,DB!A:G,7,0),"")</f>
        <v>Dead</v>
      </c>
      <c r="K4" s="97" t="s">
        <v>39117</v>
      </c>
      <c r="L4" s="91" t="str">
        <f>IFERROR(VLOOKUP(D4,DB!A:I,9,0),"")</f>
        <v>Latis</v>
      </c>
    </row>
    <row r="5" spans="1:16" s="98" customFormat="1" ht="15" customHeight="1">
      <c r="A5" s="113" t="s">
        <v>39116</v>
      </c>
      <c r="B5" s="113" t="str">
        <f>IFERROR(VLOOKUP(D5,DB!A:K,11,0),"")</f>
        <v>R4</v>
      </c>
      <c r="C5" s="93">
        <v>1</v>
      </c>
      <c r="D5" s="91" t="s">
        <v>7007</v>
      </c>
      <c r="E5" s="94" t="s">
        <v>39021</v>
      </c>
      <c r="F5" s="95"/>
      <c r="G5" s="96">
        <f ca="1">IFERROR(NOW()-F5,"")</f>
        <v>45985.409551157405</v>
      </c>
      <c r="H5" s="95">
        <v>45985.356944444444</v>
      </c>
      <c r="I5" s="113" t="str">
        <f>IFERROR(VLOOKUP(D5,DB!A:F,6,0),"")</f>
        <v>SCECO</v>
      </c>
      <c r="J5" s="113" t="str">
        <f>IFERROR(VLOOKUP(D5,DB!A:G,7,0),"")</f>
        <v>Good</v>
      </c>
      <c r="K5" s="97" t="s">
        <v>39117</v>
      </c>
      <c r="L5" s="91" t="str">
        <f>IFERROR(VLOOKUP(D5,DB!A:I,9,0),"")</f>
        <v>Zain</v>
      </c>
    </row>
    <row r="6" spans="1:16" ht="15" customHeight="1">
      <c r="A6" s="113" t="s">
        <v>39118</v>
      </c>
      <c r="B6" s="113" t="str">
        <f>IFERROR(VLOOKUP(D6,DB!A:K,11,0),"")</f>
        <v>R4</v>
      </c>
      <c r="C6" s="93">
        <v>1</v>
      </c>
      <c r="D6" s="91" t="s">
        <v>37635</v>
      </c>
      <c r="E6" s="94" t="s">
        <v>39021</v>
      </c>
      <c r="F6" s="95">
        <v>45985.358900462961</v>
      </c>
      <c r="G6" s="96">
        <f t="shared" ca="1" si="0"/>
        <v>5.0650694443902466E-2</v>
      </c>
      <c r="H6" s="95">
        <v>45985.352777777778</v>
      </c>
      <c r="I6" s="113" t="str">
        <f>IFERROR(VLOOKUP(D6,DB!A:F,6,0),"")</f>
        <v>SCECO</v>
      </c>
      <c r="J6" s="113" t="str">
        <f>IFERROR(VLOOKUP(D6,DB!A:G,7,0),"")</f>
        <v>Dead</v>
      </c>
      <c r="K6" s="97" t="s">
        <v>39117</v>
      </c>
      <c r="L6" s="91" t="str">
        <f>IFERROR(VLOOKUP(D6,DB!A:I,9,0),"")</f>
        <v>Latis</v>
      </c>
    </row>
    <row r="7" spans="1:16" ht="15" customHeight="1">
      <c r="A7" s="113" t="s">
        <v>39119</v>
      </c>
      <c r="B7" s="113" t="str">
        <f>IFERROR(VLOOKUP(D7,DB!A:K,11,0),"")</f>
        <v>R4</v>
      </c>
      <c r="C7" s="93">
        <v>1</v>
      </c>
      <c r="D7" s="91" t="s">
        <v>29421</v>
      </c>
      <c r="E7" s="94" t="s">
        <v>39021</v>
      </c>
      <c r="F7" s="95">
        <v>45985.355081018519</v>
      </c>
      <c r="G7" s="96">
        <f t="shared" ca="1" si="0"/>
        <v>5.4470138886244968E-2</v>
      </c>
      <c r="H7" s="95">
        <v>45985.348611111112</v>
      </c>
      <c r="I7" s="113" t="str">
        <f>IFERROR(VLOOKUP(D7,DB!A:F,6,0),"")</f>
        <v>SCECO</v>
      </c>
      <c r="J7" s="113" t="str">
        <f>IFERROR(VLOOKUP(D7,DB!A:G,7,0),"")</f>
        <v>Vandalized</v>
      </c>
      <c r="K7" s="97" t="s">
        <v>39117</v>
      </c>
      <c r="L7" s="91" t="str">
        <f>IFERROR(VLOOKUP(D7,DB!A:I,9,0),"")</f>
        <v>Latis</v>
      </c>
    </row>
    <row r="8" spans="1:16" ht="15" customHeight="1">
      <c r="A8" s="113"/>
      <c r="B8" s="113" t="str">
        <f>IFERROR(VLOOKUP(D8,DB!A:K,11,0),"")</f>
        <v/>
      </c>
      <c r="C8" s="93"/>
      <c r="D8" s="91"/>
      <c r="E8" s="94"/>
      <c r="F8" s="95"/>
      <c r="G8" s="96">
        <f t="shared" ca="1" si="0"/>
        <v>45985.409551157405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45985.409551157405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45985.409551157405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45985.409551157405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45985.409551157405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45985.409551157405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45985.409551157405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45985.409551157405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45985.409551157405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45985.409551157405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45985.409551157405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45985.409551157405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45985.409551157405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45985.409551157405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45985.409551157405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45985.409551157405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45985.409551157405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45985.409551157405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45985.409551157405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45985.409551157405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45985.409551157405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45985.409551157405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45985.409551157405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45985.409551157405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45985.409551157405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45985.409551157405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45985.409551157405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45985.409551157405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45985.409551157405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45985.409551157405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45985.409551157405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45985.409551157405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45985.409551157405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45985.409551157405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45985.409551157405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45985.409551157405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45985.409551157405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45985.409551157405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45985.409551157405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45985.409551157405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45985.409551157405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45985.409551157405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45985.409551157405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45985.409551157405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45985.409551157405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45985.409551157405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45985.409551157405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45985.409551157405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45985.409551157405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45985.409551157405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45985.409551157405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45985.409551157405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45985.409551157405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45985.409551157405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45985.409551157405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45985.409551157405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45985.409551157405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45985.409551157405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45985.409551157405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45985.409551157405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45985.409551157405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45985.409551157405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45985.409551157405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45985.409551157405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45985.409551157405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45985.409551157405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45985.409551157405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45985.409551157405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45985.409551157405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45985.409551157405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45985.409551157405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45985.409551157405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45985.409551157405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45985.409551157405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45985.409551157405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45985.409551157405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45985.409551157405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45985.409551157405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45985.409551157405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45985.409551157405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45985.409551157405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45985.409551157405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45985.409551157405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45985.409551157405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45985.409551157405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45985.409551157405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45985.409551157405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45985.409551157405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45985.409551157405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45985.409551157405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45985.409551157405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45985.409551157405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45985.409551157405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45985.409551157405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45985.409551157405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45985.409551157405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45985.409551157405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45985.409551157405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45985.409551157405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45985.409551157405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45985.409551157405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45985.409551157405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45985.409551157405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45985.409551157405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45985.409551157405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45985.409551157405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45985.409551157405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45985.409551157405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45985.409551157405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45985.409551157405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45985.409551157405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45985.409551157405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45985.409551157405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45985.409551157405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45985.409551157405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45985.409551157405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45985.409551157405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45985.409551157405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45985.409551157405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45985.409551157405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45985.409551157405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45985.409551157405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45985.409551157405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45985.409551157405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45985.409551157405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45985.409551157405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45985.409551157405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45985.409551157405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45985.409551157405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45985.409551157405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45985.409551157405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45985.409551157405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45985.409551157405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45985.409551157405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45985.409551157405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45985.409551157405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45985.409551157405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45985.409551157405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45985.409551157405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45985.409551157405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45985.409551157405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45985.409551157405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45985.409551157405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45985.409551157405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45985.409551157405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45985.409551157405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45985.409551157405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45985.409551157405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45985.409551157405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45985.409551157405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45985.409551157405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45985.409551157405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45985.409551157405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45985.409551157405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45985.409551157405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45985.409551157405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45985.409551157405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45985.409551157405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45985.409551157405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45985.409551157405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45985.409551157405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45985.409551157405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45985.409551157405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45985.409551157405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45985.409551157405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45985.409551157405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45985.409551157405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45985.409551157405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45985.409551157405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45985.409551157405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45985.409551157405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45985.409551157405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45985.409551157405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45985.409551157405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45985.409551157405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45985.409551157405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45985.409551157405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45985.409551157405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45985.409551157405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45985.409551157405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45985.409551157405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45985.409551157405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45985.409551157405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45985.409551157405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45985.409551157405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45985.409551157405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45985.409551157405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45985.409551157405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45985.409551157405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45985.409551157405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45985.409551157405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45985.409551157405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45985.409551157405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45985.409551157405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45985.409551157405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45985.409551157405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45985.409551157405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45985.409551157405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45985.409551157405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45985.409551157405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45985.409551157405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45985.409551157405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45985.409551157405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45985.409551157405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45985.409551157405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45985.409551157405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45985.409551157405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45985.409551157405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45985.409551157405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45985.409551157405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45985.409551157405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45985.409551157405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45985.409551157405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45985.409551157405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45985.409551157405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45985.409551157405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45985.409551157405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45985.409551157405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45985.409551157405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45985.409551157405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45985.409551157405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45985.409551157405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45985.409551157405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45985.409551157405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45985.409551157405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45985.409551157405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45985.409551157405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45985.409551157405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45985.409551157405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45985.409551157405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45985.409551157405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45985.409551157405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45985.409551157405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45985.409551157405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45985.409551157405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45985.409551157405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45985.409551157405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45985.409551157405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45985.409551157405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45985.409551157405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45985.409551157405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45985.409551157405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45985.409551157405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45985.409551157405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45985.409551157405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45985.409551157405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45985.409551157405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45985.409551157405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45985.409551157405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45985.409551157405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45985.409551157405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45985.409551157405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45985.409551157405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45985.409551157405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45985.409551157405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45985.409551157405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45985.409551157405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45985.409551157405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45985.409551157405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45985.409551157405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45985.409551157405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45985.409551157405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45985.409551157405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45985.409551157405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45985.409551157405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45985.409551157405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45985.409551157405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45985.409551157405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45985.409551157405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45985.409551157405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45985.409551157405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45985.409551157405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45985.409551157405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45985.409551157405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45985.409551157405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45985.409551157405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45985.409551157405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45985.409551157405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45985.409551157405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45985.409551157405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45985.409551157405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45985.409551157405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45985.409551157405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45985.409551157405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45985.409551157405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45985.409551157405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45985.409551157405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45985.409551157405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45985.409551157405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45985.409551157405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45985.409551157405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45985.409551157405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45985.409551157405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45985.409551157405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45985.409551157405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45985.409551157405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45985.409551157405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45985.409551157405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45985.409551157405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45985.409551157405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45985.409551157405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45985.409551157405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45985.409551157405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45985.409551157405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45985.409551157405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45985.409551157405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45985.409551157405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45985.409551157405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45985.409551157405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45985.409551157405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45985.409551157405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45985.409551157405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45985.409551157405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45985.409551157405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45985.409551157405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45985.409551157405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45985.409551157405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45985.409551157405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45985.409551157405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45985.409551157405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45985.409551157405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45985.409551157405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45985.409551157405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45985.409551157405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45985.409551157405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45985.409551157405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45985.409551157405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45985.409551157405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45985.409551157405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45985.409551157405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45985.409551157405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45985.409551157405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45985.409551157405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45985.409551157405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45985.409551157405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45985.409551157405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45985.409551157405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45985.409551157405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45985.409551157405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45985.409551157405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45985.409551157405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45985.409551157405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395" ca="1" si="6">IFERROR(NOW()-F350,"")</f>
        <v>45985.409551157405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45985.409551157405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45985.409551157405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45985.409551157405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45985.409551157405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45985.409551157405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45985.409551157405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45985.409551157405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45985.409551157405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45985.409551157405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45985.409551157405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45985.409551157405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45985.409551157405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45985.409551157405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45985.409551157405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45985.409551157405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45985.409551157405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45985.409551157405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45985.409551157405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45985.409551157405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45985.409551157405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45985.409551157405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45985.409551157405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45985.409551157405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45985.409551157405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45985.409551157405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45985.409551157405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45985.409551157405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45985.409551157405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45985.409551157405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45985.409551157405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45985.409551157405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45985.409551157405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45985.409551157405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45985.409551157405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45985.409551157405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45985.409551157405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45985.409551157405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45985.409551157405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45985.409551157405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45985.409551157405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45985.409551157405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45985.409551157405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45985.409551157405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45985.409551157405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45985.409551157405</v>
      </c>
      <c r="H395" s="95"/>
      <c r="I395" s="113" t="str">
        <f>IFERROR(VLOOKUP(D395,DB!A:F,6,0),"")</f>
        <v/>
      </c>
      <c r="J395" s="113" t="str">
        <f>IFERROR(VLOOKUP(D395,DB!A:G,7,0),"")</f>
        <v/>
      </c>
      <c r="K395" s="97"/>
      <c r="L395" s="91" t="str">
        <f>IFERROR(VLOOKUP(D395,DB!A:I,9,0),"")</f>
        <v/>
      </c>
    </row>
  </sheetData>
  <dataValidations count="2">
    <dataValidation allowBlank="1" showInputMessage="1" showErrorMessage="1" sqref="E1" xr:uid="{A4F81451-56CC-4543-9497-104C4E44EE4B}"/>
    <dataValidation type="list" allowBlank="1" showInputMessage="1" showErrorMessage="1" sqref="E2:E3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L12" sqref="L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93.577490972216765</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59.22067384258844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36.748440046292671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4.0362525462915073</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43"/>
      <c r="E6" s="109"/>
      <c r="F6" s="109"/>
      <c r="G6" s="111">
        <f ca="1">IFERROR(NOW()-F6,"")</f>
        <v>45985.409551157405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45985.409551157405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45985.409551157405</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45985.409551157405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45985.409551157405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45985.409551157405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45985.409551157405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45985.409551157405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45985.409551157405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45985.409551157405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45985.409551157405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45985.409551157405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45985.409551157405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45985.409551157405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45985.409551157405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45985.409551157405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45985.409551157405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45985.409551157405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45985.409551157405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45985.409551157405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45985.409551157405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45985.409551157405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45985.409551157405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45985.409551157405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45985.409551157405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45985.409551157405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45985.409551157405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45985.409551157405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45985.409551157405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45985.409551157405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45985.409551157405</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45985.409551157405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45985.409551157405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45985.409551157405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45985.409551157405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45985.409551157405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45985.409551157405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45985.409551157405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45985.409551157405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45985.409551157405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45985.409551157405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45985.409551157405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45985.409551157405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45985.409551157405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45985.409551157405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45985.409551157405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45985.409551157405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45985.409551157405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45985.409551157405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45985.409551157405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45985.409551157405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45985.409551157405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45985.409551157405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45985.409551157405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45985.409551157405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45985.409551157405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45985.409551157405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45985.409551157405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45985.409551157405</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39128</v>
      </c>
      <c r="B2" s="145" t="str">
        <f>IFERROR(VLOOKUP(D2,DB!A:K,11,0),"")</f>
        <v>R6</v>
      </c>
      <c r="C2" s="146">
        <v>3</v>
      </c>
      <c r="D2" s="145" t="s">
        <v>37134</v>
      </c>
      <c r="E2" s="109" t="s">
        <v>39021</v>
      </c>
      <c r="F2" s="147">
        <v>45985.324467592596</v>
      </c>
      <c r="G2" s="75">
        <f ca="1">IFERROR(NOW()-F2,"-")</f>
        <v>8.5083564808883239E-2</v>
      </c>
      <c r="H2" s="147">
        <v>45985.317361111112</v>
      </c>
      <c r="I2" s="145" t="str">
        <f>IFERROR(VLOOKUP(D2,DB!A:F,6,0),"")</f>
        <v>SCECO</v>
      </c>
      <c r="J2" s="145" t="str">
        <f>IFERROR(VLOOKUP(D2,DB!A:G,7,0),"")</f>
        <v>Dead</v>
      </c>
      <c r="K2" s="148" t="s">
        <v>39129</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45985.409551157405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45985.409551157405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45985.409551157405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45985.409551157405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45985.409551157405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45985.409551157405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45985.409551157405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45985.409551157405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45985.409551157405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45985.409551157405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45985.409551157405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45985.409551157405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45985.409551157405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45985.409551157405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45985.409551157405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45985.409551157405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45985.409551157405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45985.409551157405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45985.409551157405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45985.409551157405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45985.409551157405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45985.409551157405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45985.409551157405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45985.409551157405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45985.409551157405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45985.409551157405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45985.409551157405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45985.409551157405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45985.409551157405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45985.409551157405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45985.409551157405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45985.409551157405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45985.409551157405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45985.409551157405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45985.409551157405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45985.409551157405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45985.409551157405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45985.409551157405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45985.409551157405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45985.409551157405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45985.409551157405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45985.409551157405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45985.409551157405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