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79" documentId="120_S{2AC9BD13-BADA-5192-A53E-5A8FF88502F6}" xr6:coauthVersionLast="47" xr6:coauthVersionMax="47" xr10:uidLastSave="{C869F70E-087E-4C1F-A0DC-ECA14F33294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G7" i="5"/>
  <c r="G8" i="5"/>
  <c r="G9" i="5"/>
  <c r="G10" i="5"/>
  <c r="G11" i="5"/>
  <c r="G12" i="5"/>
  <c r="G13" i="5"/>
  <c r="G14" i="5"/>
  <c r="G15" i="5"/>
  <c r="G16" i="5"/>
  <c r="G17" i="5"/>
  <c r="G18" i="5"/>
  <c r="B5" i="2"/>
  <c r="G5" i="2"/>
  <c r="I5" i="2"/>
  <c r="J5" i="2"/>
  <c r="L5"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J96" i="2"/>
  <c r="J97" i="2"/>
  <c r="J98" i="2"/>
  <c r="J99" i="2"/>
  <c r="J100" i="2"/>
  <c r="J101" i="2"/>
  <c r="J102" i="2"/>
  <c r="J103" i="2"/>
  <c r="J104" i="2"/>
  <c r="J105" i="2"/>
  <c r="J106" i="2"/>
  <c r="J107" i="2"/>
  <c r="J108" i="2"/>
  <c r="J109" i="2"/>
  <c r="J110" i="2"/>
  <c r="J111" i="2"/>
  <c r="J112" i="2"/>
  <c r="J113" i="2"/>
  <c r="J114" i="2"/>
  <c r="I96" i="2"/>
  <c r="I97" i="2"/>
  <c r="I98" i="2"/>
  <c r="I99" i="2"/>
  <c r="I100" i="2"/>
  <c r="I101" i="2"/>
  <c r="I102" i="2"/>
  <c r="I103" i="2"/>
  <c r="I104" i="2"/>
  <c r="I105" i="2"/>
  <c r="I106" i="2"/>
  <c r="I107" i="2"/>
  <c r="I108" i="2"/>
  <c r="I109" i="2"/>
  <c r="I110" i="2"/>
  <c r="I111" i="2"/>
  <c r="I112" i="2"/>
  <c r="I113" i="2"/>
  <c r="I114" i="2"/>
  <c r="G96" i="2"/>
  <c r="G97" i="2"/>
  <c r="G98" i="2"/>
  <c r="G99" i="2"/>
  <c r="G100" i="2"/>
  <c r="G101" i="2"/>
  <c r="G102" i="2"/>
  <c r="G103" i="2"/>
  <c r="G104" i="2"/>
  <c r="G105" i="2"/>
  <c r="G106" i="2"/>
  <c r="G107" i="2"/>
  <c r="G108" i="2"/>
  <c r="G109" i="2"/>
  <c r="G110" i="2"/>
  <c r="G111" i="2"/>
  <c r="G112" i="2"/>
  <c r="G113" i="2"/>
  <c r="G114" i="2"/>
  <c r="B96" i="2"/>
  <c r="B97" i="2"/>
  <c r="B98" i="2"/>
  <c r="B99" i="2"/>
  <c r="B100" i="2"/>
  <c r="B101" i="2"/>
  <c r="B102" i="2"/>
  <c r="B103" i="2"/>
  <c r="B104" i="2"/>
  <c r="B105" i="2"/>
  <c r="B106" i="2"/>
  <c r="B107" i="2"/>
  <c r="B108" i="2"/>
  <c r="B109" i="2"/>
  <c r="B110" i="2"/>
  <c r="B111" i="2"/>
  <c r="B112" i="2"/>
  <c r="B113" i="2"/>
  <c r="B11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<sst xmlns="http://schemas.openxmlformats.org/spreadsheetml/2006/main" count="181531" uniqueCount="39143">
  <si>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</si>
  <si>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</si>
  <si>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</si>
  <si>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</si>
  <si>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</si>
  <si>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</si>
  <si>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</si>
  <si>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</si>
  <si>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</si>
  <si>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</si>
  <si>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</si>
  <si>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</si>
  <si>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</si>
  <si>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</si>
  <si>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</si>
  <si>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</si>
  <si>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</si>
  <si>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</si>
  <si>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</si>
  <si>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</si>
  <si>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</si>
  <si>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</si>
  <si>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</si>
  <si>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</si>
  <si>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</si>
  <si>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</si>
  <si>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</si>
  <si>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</si>
  <si>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</si>
  <si>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</si>
  <si>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</si>
  <si>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</si>
  <si>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</si>
  <si>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</si>
  <si>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</si>
  <si>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</si>
  <si>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</si>
  <si>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</si>
  <si>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</si>
  <si>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</si>
  <si>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</si>
  <si>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</si>
  <si>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</si>
  <si>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</si>
  <si>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</si>
  <si>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</si>
  <si>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</si>
  <si>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</si>
  <si>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</si>
  <si>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</si>
  <si>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</si>
  <si>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</si>
  <si>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</si>
  <si>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</si>
  <si>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</si>
  <si>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</si>
  <si>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</si>
  <si>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</si>
  <si>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</si>
  <si>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</si>
  <si>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</si>
  <si>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</si>
  <si>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</si>
  <si>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</si>
  <si>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</si>
  <si>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</si>
  <si>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</si>
  <si>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</si>
  <si>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</si>
  <si>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</si>
  <si>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</si>
  <si>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</si>
  <si>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</si>
  <si>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</si>
  <si>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</si>
  <si>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</si>
  <si>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</si>
  <si>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</si>
  <si>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</si>
  <si>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</si>
  <si>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</si>
  <si>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</si>
  <si>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</si>
  <si>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</si>
  <si>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</si>
  <si>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</si>
  <si>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</si>
  <si>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</si>
  <si>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</si>
  <si>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</si>
  <si>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</si>
  <si>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</si>
  <si>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</si>
  <si>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</si>
  <si>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</si>
  <si>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</si>
  <si>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</si>
  <si>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</si>
  <si>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</si>
  <si>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</si>
  <si>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</si>
  <si>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</si>
  <si>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</si>
  <si>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</si>
  <si>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</si>
  <si>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</si>
  <si>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</si>
  <si>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</si>
  <si>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</si>
  <si>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</si>
  <si>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</si>
  <si>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</si>
  <si>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</si>
  <si>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</si>
  <si>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</si>
  <si>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</si>
  <si>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</si>
  <si>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</si>
  <si>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</si>
  <si>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</si>
  <si>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</si>
  <si>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</si>
  <si>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</si>
  <si>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</si>
  <si>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</si>
  <si>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</si>
  <si>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</si>
  <si>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</si>
  <si>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</si>
  <si>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</si>
  <si>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</si>
  <si>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</si>
  <si>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</si>
  <si>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</si>
  <si>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</si>
  <si>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</si>
  <si>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</si>
  <si>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</si>
  <si>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</si>
  <si>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</si>
  <si>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</si>
  <si>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</si>
  <si>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</si>
  <si>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</si>
  <si>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</si>
  <si>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</si>
  <si>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</si>
  <si>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</si>
  <si>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</si>
  <si>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</si>
  <si>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</si>
  <si>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</si>
  <si>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</si>
  <si>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</si>
  <si>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</si>
  <si>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</si>
  <si>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</si>
  <si>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</si>
  <si>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</si>
  <si>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</si>
  <si>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</si>
  <si>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</si>
  <si>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</si>
  <si>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</si>
  <si>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</si>
  <si>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</si>
  <si>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</si>
  <si>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</si>
  <si>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</si>
  <si>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</si>
  <si>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</si>
  <si>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</si>
  <si>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</si>
  <si>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</si>
  <si>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</si>
  <si>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</si>
  <si>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</si>
  <si>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</si>
  <si>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</si>
  <si>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</si>
  <si>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</si>
  <si>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</si>
  <si>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</si>
  <si>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</si>
  <si>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</si>
  <si>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</si>
  <si>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</si>
  <si>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</si>
  <si>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</si>
  <si>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</si>
  <si>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</si>
  <si>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</si>
  <si>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</si>
  <si>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</si>
  <si>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</si>
  <si>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</si>
  <si>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</si>
  <si>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</si>
  <si>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</si>
  <si>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</si>
  <si>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</si>
  <si>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</si>
  <si>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</si>
  <si>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</si>
  <si>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</si>
  <si>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</si>
  <si>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</si>
  <si>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</si>
  <si>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</si>
  <si>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</si>
  <si>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</si>
  <si>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</si>
  <si>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</si>
  <si>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</si>
  <si>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</si>
  <si>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</si>
  <si>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</si>
  <si>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</si>
  <si>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</si>
  <si>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</si>
  <si>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</si>
  <si>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</si>
  <si>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</si>
  <si>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</si>
  <si>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</si>
  <si>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</si>
  <si>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</si>
  <si>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</si>
  <si>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</si>
  <si>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</si>
  <si>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</si>
  <si>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</si>
  <si>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</si>
  <si>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</si>
  <si>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</si>
  <si>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</si>
  <si>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</si>
  <si>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</si>
  <si>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</si>
  <si>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</si>
  <si>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</si>
  <si>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</si>
  <si>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</si>
  <si>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</si>
  <si>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</si>
  <si>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</si>
  <si>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</si>
  <si>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</si>
  <si>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</si>
  <si>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</si>
  <si>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</si>
  <si>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</si>
  <si>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</si>
  <si>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</si>
  <si>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</si>
  <si>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</si>
  <si>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</si>
  <si>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</si>
  <si>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</si>
  <si>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</si>
  <si>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</si>
  <si>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</si>
  <si>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</si>
  <si>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</si>
  <si>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</si>
  <si>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</si>
  <si>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</si>
  <si>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</si>
  <si>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</si>
  <si>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</si>
  <si>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</si>
  <si>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</si>
  <si>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</si>
  <si>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</si>
  <si>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</si>
  <si>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</si>
  <si>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</si>
  <si>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</si>
  <si>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</si>
  <si>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</si>
  <si>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</si>
  <si>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</si>
  <si>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</si>
  <si>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</si>
  <si>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</si>
  <si>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</si>
  <si>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</si>
  <si>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</si>
  <si>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</si>
  <si>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</si>
  <si>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</si>
  <si>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</si>
  <si>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</si>
  <si>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</si>
  <si>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</si>
  <si>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</si>
  <si>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</si>
  <si>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</si>
  <si>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</si>
  <si>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</si>
  <si>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</si>
  <si>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</si>
  <si>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</si>
  <si>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</si>
  <si>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</si>
  <si>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</si>
  <si>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</si>
  <si>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</si>
  <si>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</si>
  <si>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</si>
  <si>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</si>
  <si>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</si>
  <si>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</si>
  <si>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</si>
  <si>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</si>
  <si>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</si>
  <si>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</si>
  <si>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</si>
  <si>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</si>
  <si>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</si>
  <si>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</si>
  <si>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</si>
  <si>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</si>
  <si>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</si>
  <si>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</si>
  <si>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</si>
  <si>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</si>
  <si>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</si>
  <si>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</si>
  <si>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</si>
  <si>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</si>
  <si>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</si>
  <si>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</si>
  <si>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</si>
  <si>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</si>
  <si>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</si>
  <si>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</si>
  <si>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</si>
  <si>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</si>
  <si>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</si>
  <si>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</si>
  <si>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</si>
  <si>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</si>
  <si>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</si>
  <si>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</si>
  <si>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</si>
  <si>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</si>
  <si>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</si>
  <si>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</si>
  <si>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</si>
  <si>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</si>
  <si>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</si>
  <si>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</si>
  <si>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</si>
  <si>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</si>
  <si>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</si>
  <si>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</si>
  <si>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</si>
  <si>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</si>
  <si>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</si>
  <si>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</si>
  <si>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</si>
  <si>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</si>
  <si>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</si>
  <si>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</si>
  <si>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</si>
  <si>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</si>
  <si>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</si>
  <si>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</si>
  <si>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</si>
  <si>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</si>
  <si>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</si>
  <si>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</si>
  <si>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</si>
  <si>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</si>
  <si>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</si>
  <si>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</si>
  <si>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</si>
  <si>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</si>
  <si>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</si>
  <si>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</si>
  <si>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</si>
  <si>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</si>
  <si>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</si>
  <si>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</si>
  <si>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</si>
  <si>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</si>
  <si>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</si>
  <si>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</si>
  <si>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</si>
  <si>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</si>
  <si>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</si>
  <si>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</si>
  <si>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</si>
  <si>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</si>
  <si>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</si>
  <si>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</si>
  <si>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</si>
  <si>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</si>
  <si>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</si>
  <si>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</si>
  <si>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</si>
  <si>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</si>
  <si>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</si>
  <si>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</si>
  <si>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</si>
  <si>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</si>
  <si>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</si>
  <si>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</si>
  <si>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</si>
  <si>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</si>
  <si>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</si>
  <si>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</si>
  <si>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</si>
  <si>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</si>
  <si>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</si>
  <si>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</si>
  <si>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</si>
  <si>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</si>
  <si>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</si>
  <si>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</si>
  <si>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</si>
  <si>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</si>
  <si>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</si>
  <si>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</si>
  <si>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</si>
  <si>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</si>
  <si>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</si>
  <si>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</si>
  <si>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</si>
  <si>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</si>
  <si>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</si>
  <si>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</si>
  <si>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</si>
  <si>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</si>
  <si>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</si>
  <si>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</si>
  <si>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</si>
  <si>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</si>
  <si>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</si>
  <si>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</si>
  <si>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</si>
  <si>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</si>
  <si>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</si>
  <si>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</si>
  <si>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</si>
  <si>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</si>
  <si>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</si>
  <si>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</si>
  <si>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</si>
  <si>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</si>
  <si>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</si>
  <si>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</si>
  <si>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</si>
  <si>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</si>
  <si>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</si>
  <si>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</si>
  <si>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</si>
  <si>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</si>
  <si>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</si>
  <si>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</si>
  <si>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</si>
  <si>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</si>
  <si>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</si>
  <si>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</si>
  <si>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</si>
  <si>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</si>
  <si>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</si>
  <si>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</si>
  <si>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</si>
  <si>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</si>
  <si>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</si>
  <si>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</si>
  <si>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</si>
  <si>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</si>
  <si>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</si>
  <si>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</si>
  <si>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</si>
  <si>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</si>
  <si>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</si>
  <si>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</si>
  <si>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</si>
  <si>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</si>
  <si>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</si>
  <si>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</si>
  <si>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</si>
  <si>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</si>
  <si>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</si>
  <si>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</si>
  <si>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</si>
  <si>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</si>
  <si>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</si>
  <si>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</si>
  <si>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</si>
  <si>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</si>
  <si>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</si>
  <si>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</si>
  <si>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</si>
  <si>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</si>
  <si>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</si>
  <si>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</si>
  <si>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</si>
  <si>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</si>
  <si>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</si>
  <si>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</si>
  <si>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</si>
  <si>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</si>
  <si>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</si>
  <si>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</si>
  <si>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</si>
  <si>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</si>
  <si>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</si>
  <si>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</si>
  <si>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</si>
  <si>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</si>
  <si>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</si>
  <si>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</si>
  <si>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</si>
  <si>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</si>
  <si>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</si>
  <si>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</si>
  <si>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</si>
  <si>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</si>
  <si>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</si>
  <si>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</si>
  <si>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</si>
  <si>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</si>
  <si>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</si>
  <si>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</si>
  <si>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</si>
  <si>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</si>
  <si>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</si>
  <si>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</si>
  <si>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</si>
  <si>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</si>
  <si>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</si>
  <si>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</si>
  <si>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</si>
  <si>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</si>
  <si>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</si>
  <si>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</si>
  <si>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</si>
  <si>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</si>
  <si>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</si>
  <si>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</si>
  <si>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</si>
  <si>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</si>
  <si>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</si>
  <si>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</si>
  <si>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</si>
  <si>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</si>
  <si>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</si>
  <si>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</si>
  <si>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</si>
  <si>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</si>
  <si>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</si>
  <si>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</si>
  <si>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</si>
  <si>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</si>
  <si>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</si>
  <si>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</si>
  <si>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</si>
  <si>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</si>
  <si>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</si>
  <si>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</si>
  <si>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</si>
  <si>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</si>
  <si>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</si>
  <si>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</si>
  <si>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</si>
  <si>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</si>
  <si>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</si>
  <si>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</si>
  <si>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</si>
  <si>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</si>
  <si>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</si>
  <si>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</si>
  <si>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</si>
  <si>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</si>
  <si>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</si>
  <si>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</si>
  <si>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</si>
  <si>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</si>
  <si>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</si>
  <si>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</si>
  <si>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</si>
  <si>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</si>
  <si>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</si>
  <si>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</si>
  <si>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</si>
  <si>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</si>
  <si>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</si>
  <si>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</si>
  <si>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</si>
  <si>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</si>
  <si>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</si>
  <si>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</si>
  <si>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</si>
  <si>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</si>
  <si>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</si>
  <si>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</si>
  <si>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</si>
  <si>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</si>
  <si>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</si>
  <si>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</si>
  <si>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</si>
  <si>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</si>
  <si>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</si>
  <si>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</si>
  <si>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</si>
  <si>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</si>
  <si>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</si>
  <si>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</si>
  <si>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</si>
  <si>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</si>
  <si>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</si>
  <si>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</si>
  <si>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</si>
  <si>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</si>
  <si>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</si>
  <si>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</si>
  <si>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</si>
  <si>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</si>
  <si>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</si>
  <si>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</si>
  <si>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</si>
  <si>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</si>
  <si>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</si>
  <si>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</si>
  <si>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</si>
  <si>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</si>
  <si>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</si>
  <si>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</si>
  <si>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</si>
  <si>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</si>
  <si>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</si>
  <si>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</si>
  <si>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</si>
  <si>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</si>
  <si>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</si>
  <si>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</si>
  <si>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</si>
  <si>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</si>
  <si>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</si>
  <si>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</si>
  <si>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</si>
  <si>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</si>
  <si>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</si>
  <si>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</si>
  <si>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</si>
  <si>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</si>
  <si>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</si>
  <si>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</si>
  <si>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</si>
  <si>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</si>
  <si>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</si>
  <si>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</si>
  <si>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</si>
  <si>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</si>
  <si>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</si>
  <si>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</si>
  <si>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</si>
  <si>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</si>
  <si>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</si>
  <si>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</si>
  <si>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</si>
  <si>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</si>
  <si>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</si>
  <si>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</si>
  <si>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</si>
  <si>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</si>
  <si>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</si>
  <si>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</si>
  <si>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</si>
  <si>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</si>
  <si>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</si>
  <si>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</si>
  <si>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</si>
  <si>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</si>
  <si>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</si>
  <si>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</si>
  <si>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</si>
  <si>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</si>
  <si>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</si>
  <si>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</si>
  <si>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</si>
  <si>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</si>
  <si>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</si>
  <si>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</si>
  <si>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</si>
  <si>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</si>
  <si>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</si>
  <si>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</si>
  <si>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</si>
  <si>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</si>
  <si>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</si>
  <si>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</si>
  <si>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</si>
  <si>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</si>
  <si>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</si>
  <si>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</si>
  <si>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</si>
  <si>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</si>
  <si>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</si>
  <si>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</si>
  <si>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</si>
  <si>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</si>
  <si>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</si>
  <si>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</si>
  <si>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</si>
  <si>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</si>
  <si>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</si>
  <si>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</si>
  <si>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</si>
  <si>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</si>
  <si>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</si>
  <si>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</si>
  <si>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</si>
  <si>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</si>
  <si>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</si>
  <si>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</si>
  <si>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</si>
  <si>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</si>
  <si>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</si>
  <si>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</si>
  <si>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</si>
  <si>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</si>
  <si>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</si>
  <si>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</si>
  <si>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</si>
  <si>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</si>
  <si>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</si>
  <si>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</si>
  <si>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</si>
  <si>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</si>
  <si>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</si>
  <si>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</si>
  <si>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</si>
  <si>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</si>
  <si>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</si>
  <si>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</si>
  <si>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</si>
  <si>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</si>
  <si>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</si>
  <si>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</si>
  <si>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</si>
  <si>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</si>
  <si>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</si>
  <si>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</si>
  <si>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</si>
  <si>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</si>
  <si>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</si>
  <si>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</si>
  <si>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</si>
  <si>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</si>
  <si>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</si>
  <si>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</si>
  <si>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</si>
  <si>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</si>
  <si>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</si>
  <si>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</si>
  <si>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</si>
  <si>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</si>
  <si>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</si>
  <si>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</si>
  <si>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</si>
  <si>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</si>
  <si>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</si>
  <si>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</si>
  <si>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</si>
  <si>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</si>
  <si>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</si>
  <si>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</si>
  <si>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</si>
  <si>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</si>
  <si>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</si>
  <si>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</si>
  <si>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</si>
  <si>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</si>
  <si>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</si>
  <si>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</si>
  <si>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</si>
  <si>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</si>
  <si>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</si>
  <si>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</si>
  <si>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</si>
  <si>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</si>
  <si>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</si>
  <si>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</si>
  <si>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</si>
  <si>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</si>
  <si>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</si>
  <si>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</si>
  <si>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</si>
  <si>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</si>
  <si>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</si>
  <si>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</si>
  <si>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</si>
  <si>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</si>
  <si>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</si>
  <si>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</si>
  <si>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</si>
  <si>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</si>
  <si>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</si>
  <si>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</si>
  <si>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</si>
  <si>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</si>
  <si>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</si>
  <si>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</si>
  <si>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</si>
  <si>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</si>
  <si>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</si>
  <si>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</si>
  <si>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</si>
  <si>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</si>
  <si>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</si>
  <si>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</si>
  <si>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</si>
  <si>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</si>
  <si>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</si>
  <si>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</si>
  <si>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</si>
  <si>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</si>
  <si>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</si>
  <si>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</si>
  <si>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</si>
  <si>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</si>
  <si>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</si>
  <si>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</si>
  <si>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</si>
  <si>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</si>
  <si>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</si>
  <si>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</si>
  <si>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</si>
  <si>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</si>
  <si>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</si>
  <si>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</si>
  <si>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</si>
  <si>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</si>
  <si>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</si>
  <si>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</si>
  <si>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</si>
  <si>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</si>
  <si>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</si>
  <si>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</si>
  <si>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</si>
  <si>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</si>
  <si>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</si>
  <si>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</si>
  <si>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</si>
  <si>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</si>
  <si>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</si>
  <si>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</si>
  <si>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</si>
  <si>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</si>
  <si>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</si>
  <si>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</si>
  <si>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</si>
  <si>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</si>
  <si>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</si>
  <si>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</si>
  <si>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</si>
  <si>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</si>
  <si>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</si>
  <si>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</si>
  <si>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</si>
  <si>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</si>
  <si>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</si>
  <si>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</si>
  <si>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</si>
  <si>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</si>
  <si>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</si>
  <si>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</si>
  <si>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</si>
  <si>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</si>
  <si>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</si>
  <si>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</si>
  <si>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</si>
  <si>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</si>
  <si>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</si>
  <si>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</si>
  <si>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</si>
  <si>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</si>
  <si>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</si>
  <si>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</si>
  <si>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</si>
  <si>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</si>
  <si>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</si>
  <si>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</si>
  <si>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</si>
  <si>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</si>
  <si>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</si>
  <si>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</si>
  <si>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</si>
  <si>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</si>
  <si>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</si>
  <si>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</si>
  <si>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</si>
  <si>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</si>
  <si>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</si>
  <si>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</si>
  <si>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</si>
  <si>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</si>
  <si>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</si>
  <si>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</si>
  <si>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</si>
  <si>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</si>
  <si>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</si>
  <si>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</si>
  <si>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</si>
  <si>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</si>
  <si>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</si>
  <si>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</si>
  <si>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</si>
  <si>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</si>
  <si>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</si>
  <si>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</si>
  <si>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</si>
  <si>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</si>
  <si>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</si>
  <si>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</si>
  <si>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</si>
  <si>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</si>
  <si>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</si>
  <si>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</si>
  <si>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</si>
  <si>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</si>
  <si>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</si>
  <si>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</si>
  <si>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</si>
  <si>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</si>
  <si>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</si>
  <si>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</si>
  <si>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</si>
  <si>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</si>
  <si>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</si>
  <si>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</si>
  <si>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</si>
  <si>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</si>
  <si>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</si>
  <si>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</si>
  <si>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</si>
  <si>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</si>
  <si>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</si>
  <si>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</si>
  <si>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</si>
  <si>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</si>
  <si>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</si>
  <si>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</si>
  <si>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</si>
  <si>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</si>
  <si>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</si>
  <si>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</si>
  <si>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</si>
  <si>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</si>
  <si>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</si>
  <si>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</si>
  <si>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</si>
  <si>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</si>
  <si>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</si>
  <si>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</si>
  <si>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</si>
  <si>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</si>
  <si>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</si>
  <si>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</si>
  <si>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</si>
  <si>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</si>
  <si>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</si>
  <si>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</si>
  <si>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</si>
  <si>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</si>
  <si>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</si>
  <si>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</si>
  <si>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</si>
  <si>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</si>
  <si>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</si>
  <si>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</si>
  <si>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</si>
  <si>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</si>
  <si>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</si>
  <si>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</si>
  <si>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</si>
  <si>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</si>
  <si>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</si>
  <si>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</si>
  <si>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</si>
  <si>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</si>
  <si>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</si>
  <si>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</si>
  <si>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</si>
  <si>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</si>
  <si>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</si>
  <si>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</si>
  <si>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</si>
  <si>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</si>
  <si>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</si>
  <si>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</si>
  <si>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</si>
  <si>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</si>
  <si>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</si>
  <si>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</si>
  <si>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</si>
  <si>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</si>
  <si>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</si>
  <si>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</si>
  <si>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</si>
  <si>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</si>
  <si>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</si>
  <si>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</si>
  <si>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</si>
  <si>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</si>
  <si>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</si>
  <si>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</si>
  <si>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</si>
  <si>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</si>
  <si>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</si>
  <si>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</si>
  <si>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</si>
  <si>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</si>
  <si>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</si>
  <si>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</si>
  <si>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</si>
  <si>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</si>
  <si>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</si>
  <si>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</si>
  <si>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</si>
  <si>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</si>
  <si>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</si>
  <si>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</si>
  <si>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</si>
  <si>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</si>
  <si>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</si>
  <si>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</si>
  <si>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</si>
  <si>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</si>
  <si>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</si>
  <si>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</si>
  <si>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</si>
  <si>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</si>
  <si>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</si>
  <si>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</si>
  <si>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</si>
  <si>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</si>
  <si>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</si>
  <si>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</si>
  <si>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</si>
  <si>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</si>
  <si>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</si>
  <si>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</si>
  <si>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</si>
  <si>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</si>
  <si>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</si>
  <si>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</si>
  <si>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</si>
  <si>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</si>
  <si>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</si>
  <si>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</si>
  <si>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</si>
  <si>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</si>
  <si>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</si>
  <si>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</si>
  <si>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</si>
  <si>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</si>
  <si>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</si>
  <si>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</si>
  <si>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</si>
  <si>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</si>
  <si>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</si>
  <si>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</si>
  <si>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</si>
  <si>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</si>
  <si>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</si>
  <si>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</si>
  <si>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</si>
  <si>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</si>
  <si>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</si>
  <si>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</si>
  <si>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</si>
  <si>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</si>
  <si>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</si>
  <si>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</si>
  <si>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</si>
  <si>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</si>
  <si>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</si>
  <si>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</si>
  <si>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</si>
  <si>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</si>
  <si>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</si>
  <si>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</si>
  <si>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</si>
  <si>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</si>
  <si>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</si>
  <si>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</si>
  <si>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</si>
  <si>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</si>
  <si>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</si>
  <si>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</si>
  <si>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</si>
  <si>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</si>
  <si>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</si>
  <si>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</si>
  <si>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</si>
  <si>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</si>
  <si>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</si>
  <si>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</si>
  <si>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</si>
  <si>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</si>
  <si>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</si>
  <si>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</si>
  <si>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</si>
  <si>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</si>
  <si>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</si>
  <si>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</si>
  <si>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</si>
  <si>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</si>
  <si>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</si>
  <si>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</si>
  <si>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</si>
  <si>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</si>
  <si>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</si>
  <si>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</si>
  <si>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</si>
  <si>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</si>
  <si>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</si>
  <si>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</si>
  <si>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</si>
  <si>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</si>
  <si>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</si>
  <si>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</si>
  <si>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</si>
  <si>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</si>
  <si>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</si>
  <si>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</si>
  <si>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</si>
  <si>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</si>
  <si>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</si>
  <si>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</si>
  <si>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</si>
  <si>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</si>
  <si>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</si>
  <si>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</si>
  <si>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</si>
  <si>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</si>
  <si>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</si>
  <si>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</si>
  <si>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</si>
  <si>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</si>
  <si>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</si>
  <si>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</si>
  <si>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</si>
  <si>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</si>
  <si>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</si>
  <si>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</si>
  <si>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</si>
  <si>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</si>
  <si>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</si>
  <si>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</si>
  <si>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</si>
  <si>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</si>
  <si>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</si>
  <si>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</si>
  <si>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</si>
  <si>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</si>
  <si>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</si>
  <si>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</si>
  <si>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</si>
  <si>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</si>
  <si>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</si>
  <si>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</si>
  <si>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</si>
  <si>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</si>
  <si>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</si>
  <si>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</si>
  <si>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</si>
  <si>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</si>
  <si>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</si>
  <si>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</si>
  <si>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</si>
  <si>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</si>
  <si>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</si>
  <si>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</si>
  <si>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</si>
  <si>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</si>
  <si>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</si>
  <si>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</si>
  <si>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</si>
  <si>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</si>
  <si>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</si>
  <si>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</si>
  <si>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</si>
  <si>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</si>
  <si>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</si>
  <si>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</si>
  <si>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</si>
  <si>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</si>
  <si>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</si>
  <si>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</si>
  <si>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</si>
  <si>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</si>
  <si>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</si>
  <si>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</si>
  <si>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</si>
  <si>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</si>
  <si>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</si>
  <si>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</si>
  <si>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</si>
  <si>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</si>
  <si>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</si>
  <si>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</si>
  <si>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</si>
  <si>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</si>
  <si>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</si>
  <si>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</si>
  <si>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</si>
  <si>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</si>
  <si>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</si>
  <si>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</si>
  <si>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</si>
  <si>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</si>
  <si>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</si>
  <si>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</si>
  <si>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</si>
  <si>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</si>
  <si>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</si>
  <si>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</si>
  <si>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</si>
  <si>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</si>
  <si>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</si>
  <si>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</si>
  <si>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</si>
  <si>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</si>
  <si>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</si>
  <si>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</si>
  <si>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</si>
  <si>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</si>
  <si>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</si>
  <si>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</si>
  <si>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</si>
  <si>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</si>
  <si>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</si>
  <si>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</si>
  <si>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</si>
  <si>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</si>
  <si>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</si>
  <si>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</si>
  <si>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</si>
  <si>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</si>
  <si>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</si>
  <si>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</si>
  <si>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</si>
  <si>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</si>
  <si>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</si>
  <si>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</si>
  <si>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</si>
  <si>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</si>
  <si>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</si>
  <si>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</si>
  <si>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</si>
  <si>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</si>
  <si>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</si>
  <si>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</si>
  <si>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</si>
  <si>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</si>
  <si>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</si>
  <si>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</si>
  <si>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</si>
  <si>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</si>
  <si>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</si>
  <si>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</si>
  <si>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</si>
  <si>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</si>
  <si>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</si>
  <si>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</si>
  <si>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</si>
  <si>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</si>
  <si>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</si>
  <si>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</si>
  <si>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</si>
  <si>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</si>
  <si>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</si>
  <si>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</si>
  <si>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</si>
  <si>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</si>
  <si>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</si>
  <si>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</si>
  <si>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</si>
  <si>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</si>
  <si>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</si>
  <si>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</si>
  <si>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</si>
  <si>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</si>
  <si>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</si>
  <si>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</si>
  <si>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</si>
  <si>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</si>
  <si>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</si>
  <si>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</si>
  <si>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</si>
  <si>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</si>
  <si>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</si>
  <si>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</si>
  <si>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</si>
  <si>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</si>
  <si>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</si>
  <si>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</si>
  <si>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</si>
  <si>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</si>
  <si>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</si>
  <si>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</si>
  <si>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</si>
  <si>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</si>
  <si>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</si>
  <si>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</si>
  <si>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</si>
  <si>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</si>
  <si>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</si>
  <si>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</si>
  <si>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</si>
  <si>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</si>
  <si>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</si>
  <si>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</si>
  <si>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</si>
  <si>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</si>
  <si>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</si>
  <si>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</si>
  <si>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</si>
  <si>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</si>
  <si>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</si>
  <si>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</si>
  <si>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</si>
  <si>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</si>
  <si>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</si>
  <si>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</si>
  <si>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</si>
  <si>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</si>
  <si>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</si>
  <si>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</si>
  <si>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</si>
  <si>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</si>
  <si>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</si>
  <si>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</si>
  <si>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</si>
  <si>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</si>
  <si>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</si>
  <si>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</si>
  <si>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</si>
  <si>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</si>
  <si>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</si>
  <si>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</si>
  <si>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</si>
  <si>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</si>
  <si>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</si>
  <si>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</si>
  <si>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</si>
  <si>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</si>
  <si>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</si>
  <si>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</si>
  <si>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</si>
  <si>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</si>
  <si>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</si>
  <si>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</si>
  <si>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</si>
  <si>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</si>
  <si>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</si>
  <si>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</si>
  <si>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</si>
  <si>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</si>
  <si>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</si>
  <si>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</si>
  <si>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</si>
  <si>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</si>
  <si>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</si>
  <si>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</si>
  <si>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</si>
  <si>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</si>
  <si>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</si>
  <si>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</si>
  <si>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</si>
  <si>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</si>
  <si>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</si>
  <si>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</si>
  <si>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</si>
  <si>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</si>
  <si>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</si>
  <si>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</si>
  <si>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</si>
  <si>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</si>
  <si>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</si>
  <si>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</si>
  <si>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</si>
  <si>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</si>
  <si>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</si>
  <si>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</si>
  <si>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</si>
  <si>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</si>
  <si>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</si>
  <si>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</si>
  <si>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</si>
  <si>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</si>
  <si>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</si>
  <si>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</si>
  <si>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</si>
  <si>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</si>
  <si>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</si>
  <si>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</si>
  <si>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</si>
  <si>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</si>
  <si>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</si>
  <si>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</si>
  <si>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</si>
  <si>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</si>
  <si>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</si>
  <si>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</si>
  <si>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</si>
  <si>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</si>
  <si>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</si>
  <si>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</si>
  <si>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</si>
  <si>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</si>
  <si>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</si>
  <si>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</si>
  <si>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</si>
  <si>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</si>
  <si>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</si>
  <si>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</si>
  <si>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</si>
  <si>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</si>
  <si>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</si>
  <si>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</si>
  <si>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</si>
  <si>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</si>
  <si>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</si>
  <si>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</si>
  <si>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</si>
  <si>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</si>
  <si>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</si>
  <si>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</si>
  <si>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</si>
  <si>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</si>
  <si>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</si>
  <si>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</si>
  <si>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</si>
  <si>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</si>
  <si>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</si>
  <si>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</si>
  <si>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</si>
  <si>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</si>
  <si>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</si>
  <si>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</si>
  <si>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</si>
  <si>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</si>
  <si>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</si>
  <si>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</si>
  <si>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</si>
  <si>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</si>
  <si>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</si>
  <si>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</si>
  <si>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</si>
  <si>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</si>
  <si>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</si>
  <si>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</si>
  <si>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</si>
  <si>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</si>
  <si>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</si>
  <si>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</si>
  <si>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</si>
  <si>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</si>
  <si>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</si>
  <si>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</si>
  <si>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</si>
  <si>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</si>
  <si>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</si>
  <si>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</si>
  <si>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</si>
  <si>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</si>
  <si>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</si>
  <si>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</si>
  <si>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</si>
  <si>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</si>
  <si>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</si>
  <si>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</si>
  <si>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</si>
  <si>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</si>
  <si>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</si>
  <si>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</si>
  <si>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</si>
  <si>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</si>
  <si>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</si>
  <si>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</si>
  <si>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</si>
  <si>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</si>
  <si>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</si>
  <si>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</si>
  <si>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</si>
  <si>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</si>
  <si>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</si>
  <si>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</si>
  <si>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</si>
  <si>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</si>
  <si>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</si>
  <si>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</si>
  <si>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</si>
  <si>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</si>
  <si>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</si>
  <si>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</si>
  <si>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</si>
  <si>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</si>
  <si>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</si>
  <si>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</si>
  <si>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</si>
  <si>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</si>
  <si>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</si>
  <si>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</si>
  <si>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</si>
  <si>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</si>
  <si>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</si>
  <si>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</si>
  <si>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</si>
  <si>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</si>
  <si>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</si>
  <si>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</si>
  <si>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</si>
  <si>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</si>
  <si>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</si>
  <si>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</si>
  <si>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</si>
  <si>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</si>
  <si>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</si>
  <si>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</si>
  <si>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</si>
  <si>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</si>
  <si>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</si>
  <si>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</si>
  <si>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</si>
  <si>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</si>
  <si>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</si>
  <si>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</si>
  <si>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</si>
  <si>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</si>
  <si>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</si>
  <si>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</si>
  <si>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</si>
  <si>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</si>
  <si>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</si>
  <si>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</si>
  <si>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</si>
  <si>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</si>
  <si>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</si>
  <si>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</si>
  <si>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</si>
  <si>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</si>
  <si>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</si>
  <si>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</si>
  <si>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</si>
  <si>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</si>
  <si>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</si>
  <si>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</si>
  <si>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</si>
  <si>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</si>
  <si>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</si>
  <si>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</si>
  <si>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</si>
  <si>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</si>
  <si>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</si>
  <si>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</si>
  <si>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</si>
  <si>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</si>
  <si>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</si>
  <si>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</si>
  <si>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</si>
  <si>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</si>
  <si>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</si>
  <si>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</si>
  <si>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</si>
  <si>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</si>
  <si>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</si>
  <si>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</si>
  <si>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</si>
  <si>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</si>
  <si>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</si>
  <si>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</si>
  <si>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</si>
  <si>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</si>
  <si>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</si>
  <si>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</si>
  <si>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</si>
  <si>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</si>
  <si>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</si>
  <si>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</si>
  <si>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</si>
  <si>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</si>
  <si>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</si>
  <si>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</si>
  <si>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</si>
  <si>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</si>
  <si>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</si>
  <si>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</si>
  <si>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</si>
  <si>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</si>
  <si>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</si>
  <si>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</si>
  <si>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</si>
  <si>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</si>
  <si>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</si>
  <si>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</si>
  <si>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</si>
  <si>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</si>
  <si>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</si>
  <si>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</si>
  <si>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</si>
  <si>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</si>
  <si>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</si>
  <si>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</si>
  <si>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</si>
  <si>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</si>
  <si>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</si>
  <si>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</si>
  <si>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</si>
  <si>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</si>
  <si>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</si>
  <si>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</si>
  <si>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</si>
  <si>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</si>
  <si>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</si>
  <si>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</si>
  <si>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</si>
  <si>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</si>
  <si>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</si>
  <si>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</si>
  <si>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</si>
  <si>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</si>
  <si>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</si>
  <si>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</si>
  <si>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</si>
  <si>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</si>
  <si>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</si>
  <si>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</si>
  <si>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</si>
  <si>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</si>
  <si>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</si>
  <si>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</si>
  <si>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</si>
  <si>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</si>
  <si>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</si>
  <si>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</si>
  <si>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</si>
  <si>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</si>
  <si>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</si>
  <si>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</si>
  <si>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</si>
  <si>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</si>
  <si>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</si>
  <si>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</si>
  <si>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</si>
  <si>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</si>
  <si>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</si>
  <si>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</si>
  <si>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</si>
  <si>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</si>
  <si>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</si>
  <si>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</si>
  <si>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</si>
  <si>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</si>
  <si>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</si>
  <si>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</si>
  <si>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</si>
  <si>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</si>
  <si>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</si>
  <si>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</si>
  <si>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</si>
  <si>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</si>
  <si>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</si>
  <si>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</si>
  <si>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</si>
  <si>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</si>
  <si>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</si>
  <si>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</si>
  <si>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</si>
  <si>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</si>
  <si>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</si>
  <si>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</si>
  <si>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</si>
  <si>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</si>
  <si>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</si>
  <si>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</si>
  <si>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</si>
  <si>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</si>
  <si>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</si>
  <si>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</si>
  <si>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</si>
  <si>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</si>
  <si>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</si>
  <si>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</si>
  <si>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</si>
  <si>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</si>
  <si>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</si>
  <si>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</si>
  <si>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</si>
  <si>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</si>
  <si>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</si>
  <si>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</si>
  <si>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</si>
  <si>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</si>
  <si>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</si>
  <si>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</si>
  <si>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</si>
  <si>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</si>
  <si>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</si>
  <si>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</si>
  <si>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</si>
  <si>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</si>
  <si>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</si>
  <si>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</si>
  <si>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</si>
  <si>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</si>
  <si>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</si>
  <si>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</si>
  <si>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</si>
  <si>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</si>
  <si>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</si>
  <si>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</si>
  <si>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</si>
  <si>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</si>
  <si>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</si>
  <si>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</si>
  <si>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</si>
  <si>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</si>
  <si>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</si>
  <si>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</si>
  <si>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</si>
  <si>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</si>
  <si>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</si>
  <si>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</si>
  <si>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</si>
  <si>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</si>
  <si>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</si>
  <si>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</si>
  <si>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</si>
  <si>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</si>
  <si>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</si>
  <si>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</si>
  <si>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</si>
  <si>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</si>
  <si>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</si>
  <si>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</si>
  <si>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</si>
  <si>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</si>
  <si>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</si>
  <si>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</si>
  <si>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</si>
  <si>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</si>
  <si>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</si>
  <si>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</si>
  <si>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</si>
  <si>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</si>
  <si>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</si>
  <si>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</si>
  <si>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</si>
  <si>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</si>
  <si>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</si>
  <si>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</si>
  <si>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</si>
  <si>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</si>
  <si>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</si>
  <si>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</si>
  <si>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</si>
  <si>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</si>
  <si>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</si>
  <si>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</si>
  <si>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</si>
  <si>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</si>
  <si>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</si>
  <si>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</si>
  <si>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</si>
  <si>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</si>
  <si>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</si>
  <si>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</si>
  <si>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</si>
  <si>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</si>
  <si>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</si>
  <si>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</si>
  <si>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</si>
  <si>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</si>
  <si>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</si>
  <si>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</si>
  <si>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</si>
  <si>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</si>
  <si>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</si>
  <si>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</si>
  <si>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</si>
  <si>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</si>
  <si>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</si>
  <si>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</si>
  <si>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</si>
  <si>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</si>
  <si>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</si>
  <si>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</si>
  <si>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</si>
  <si>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</si>
  <si>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</si>
  <si>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</si>
  <si>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</si>
  <si>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</si>
  <si>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</si>
  <si>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</si>
  <si>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</si>
  <si>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</si>
  <si>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</si>
  <si>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</si>
  <si>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</si>
  <si>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</si>
  <si>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</si>
  <si>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</si>
  <si>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</si>
  <si>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</si>
  <si>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</si>
  <si>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</si>
  <si>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</si>
  <si>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</si>
  <si>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</si>
  <si>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</si>
  <si>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</si>
  <si>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</si>
  <si>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</si>
  <si>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</si>
  <si>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</si>
  <si>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</si>
  <si>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</si>
  <si>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</si>
  <si>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</si>
  <si>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</si>
  <si>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</si>
  <si>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</si>
  <si>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</si>
  <si>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</si>
  <si>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</si>
  <si>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</si>
  <si>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</si>
  <si>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</si>
  <si>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</si>
  <si>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</si>
  <si>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</si>
  <si>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</si>
  <si>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</si>
  <si>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</si>
  <si>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</si>
  <si>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</si>
  <si>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</si>
  <si>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</si>
  <si>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</si>
  <si>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</si>
  <si>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</si>
  <si>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</si>
  <si>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</si>
  <si>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</si>
  <si>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</si>
  <si>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</si>
  <si>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</si>
  <si>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</si>
  <si>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</si>
  <si>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</si>
  <si>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</si>
  <si>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</si>
  <si>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</si>
  <si>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</si>
  <si>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</si>
  <si>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</si>
  <si>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</si>
  <si>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</si>
  <si>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</si>
  <si>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</si>
  <si>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</si>
  <si>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</si>
  <si>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</si>
  <si>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</si>
  <si>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</si>
  <si>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</si>
  <si>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</si>
  <si>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</si>
  <si>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</si>
  <si>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</si>
  <si>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</si>
  <si>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</si>
  <si>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</si>
  <si>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</si>
  <si>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</si>
  <si>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</si>
  <si>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</si>
  <si>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</si>
  <si>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</si>
  <si>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</si>
  <si>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</si>
  <si>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</si>
  <si>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</si>
  <si>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</si>
  <si>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</si>
  <si>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</si>
  <si>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</si>
  <si>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</si>
  <si>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</si>
  <si>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</si>
  <si>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</si>
  <si>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</si>
  <si>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</si>
  <si>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</si>
  <si>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</si>
  <si>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</si>
  <si>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</si>
  <si>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</si>
  <si>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</si>
  <si>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</si>
  <si>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</si>
  <si>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</si>
  <si>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</si>
  <si>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</si>
  <si>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</si>
  <si>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</si>
  <si>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</si>
  <si>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</si>
  <si>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</si>
  <si>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</si>
  <si>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</si>
  <si>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</si>
  <si>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</si>
  <si>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</si>
  <si>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</si>
  <si>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</si>
  <si>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</si>
  <si>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</si>
  <si>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</si>
  <si>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</si>
  <si>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</si>
  <si>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</si>
  <si>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</si>
  <si>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</si>
  <si>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</si>
  <si>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</si>
  <si>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</si>
  <si>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</si>
  <si>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</si>
  <si>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</si>
  <si>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</si>
  <si>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</si>
  <si>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</si>
  <si>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</si>
  <si>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</si>
  <si>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</si>
  <si>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</si>
  <si>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</si>
  <si>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</si>
  <si>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</si>
  <si>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</si>
  <si>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</si>
  <si>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</si>
  <si>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</si>
  <si>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</si>
  <si>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</si>
  <si>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</si>
  <si>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</si>
  <si>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</si>
  <si>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</si>
  <si>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</si>
  <si>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</si>
  <si>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</si>
  <si>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</si>
  <si>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</si>
  <si>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</si>
  <si>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</si>
  <si>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</si>
  <si>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</si>
  <si>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</si>
  <si>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</si>
  <si>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</si>
  <si>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</si>
  <si>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</si>
  <si>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</si>
  <si>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</si>
  <si>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</si>
  <si>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</si>
  <si>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</si>
  <si>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</si>
  <si>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</si>
  <si>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</si>
  <si>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</si>
  <si>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</si>
  <si>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</si>
  <si>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</si>
  <si>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</si>
  <si>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</si>
  <si>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</si>
  <si>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</si>
  <si>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</si>
  <si>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</si>
  <si>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</si>
  <si>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</si>
  <si>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</si>
  <si>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</si>
  <si>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</si>
  <si>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</si>
  <si>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</si>
  <si>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</si>
  <si>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</si>
  <si>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</si>
  <si>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</si>
  <si>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</si>
  <si>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</si>
  <si>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</si>
  <si>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</si>
  <si>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</si>
  <si>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</si>
  <si>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</si>
  <si>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</si>
  <si>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</si>
  <si>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</si>
  <si>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</si>
  <si>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</si>
  <si>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</si>
  <si>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</si>
  <si>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</si>
  <si>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</si>
  <si>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</si>
  <si>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</si>
  <si>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</si>
  <si>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</si>
  <si>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</si>
  <si>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</si>
  <si>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</si>
  <si>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</si>
  <si>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</si>
  <si>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</si>
  <si>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</si>
  <si>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</si>
  <si>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</si>
  <si>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</si>
  <si>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</si>
  <si>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</si>
  <si>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</si>
  <si>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</si>
  <si>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</si>
  <si>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</si>
  <si>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</si>
  <si>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</si>
  <si>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</si>
  <si>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</si>
  <si>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</si>
  <si>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</si>
  <si>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</si>
  <si>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</si>
  <si>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</si>
  <si>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</si>
  <si>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</si>
  <si>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</si>
  <si>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</si>
  <si>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</si>
  <si>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</si>
  <si>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</si>
  <si>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</si>
  <si>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</si>
  <si>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</si>
  <si>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</si>
  <si>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</si>
  <si>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</si>
  <si>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</si>
  <si>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</si>
  <si>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</si>
  <si>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</si>
  <si>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</si>
  <si>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</si>
  <si>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</si>
  <si>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</si>
  <si>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</si>
  <si>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</si>
  <si>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</si>
  <si>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</si>
  <si>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</si>
  <si>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</si>
  <si>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</si>
  <si>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</si>
  <si>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</si>
  <si>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</si>
  <si>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</si>
  <si>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</si>
  <si>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</si>
  <si>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</si>
  <si>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</si>
  <si>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</si>
  <si>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</si>
  <si>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</si>
  <si>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</si>
  <si>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</si>
  <si>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</si>
  <si>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</si>
  <si>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</si>
  <si>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</si>
  <si>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</si>
  <si>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</si>
  <si>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</si>
  <si>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</si>
  <si>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</si>
  <si>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</si>
  <si>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</si>
  <si>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</si>
  <si>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</si>
  <si>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</si>
  <si>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</si>
  <si>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</si>
  <si>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</si>
  <si>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</si>
  <si>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</si>
  <si>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</si>
  <si>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</si>
  <si>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</si>
  <si>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</si>
  <si>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</si>
  <si>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</si>
  <si>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</si>
  <si>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</si>
  <si>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</si>
  <si>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</si>
  <si>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</si>
  <si>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</si>
  <si>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</si>
  <si>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</si>
  <si>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</si>
  <si>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</si>
  <si>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</si>
  <si>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</si>
  <si>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</si>
  <si>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</si>
  <si>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</si>
  <si>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</si>
  <si>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</si>
  <si>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</si>
  <si>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</si>
  <si>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</si>
  <si>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</si>
  <si>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</si>
  <si>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</si>
  <si>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</si>
  <si>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</si>
  <si>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</si>
  <si>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</si>
  <si>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</si>
  <si>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</si>
  <si>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</si>
  <si>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</si>
  <si>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</si>
  <si>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</si>
  <si>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</si>
  <si>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</si>
  <si>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</si>
  <si>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</si>
  <si>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</si>
  <si>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</si>
  <si>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</si>
  <si>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</si>
  <si>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</si>
  <si>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</si>
  <si>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</si>
  <si>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</si>
  <si>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</si>
  <si>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</si>
  <si>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</si>
  <si>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</si>
  <si>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</si>
  <si>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</si>
  <si>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</si>
  <si>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</si>
  <si>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</si>
  <si>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</si>
  <si>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</si>
  <si>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</si>
  <si>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</si>
  <si>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</si>
  <si>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</si>
  <si>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</si>
  <si>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</si>
  <si>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</si>
  <si>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</si>
  <si>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</si>
  <si>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</si>
  <si>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</si>
  <si>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</si>
  <si>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</si>
  <si>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</si>
  <si>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</si>
  <si>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</si>
  <si>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</si>
  <si>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</si>
  <si>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</si>
  <si>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</si>
  <si>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</si>
  <si>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</si>
  <si>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</si>
  <si>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</si>
  <si>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</si>
  <si>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</si>
  <si>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</si>
  <si>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</si>
  <si>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</si>
  <si>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</si>
  <si>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</si>
  <si>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</si>
  <si>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</si>
  <si>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</si>
  <si>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</si>
  <si>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</si>
  <si>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</si>
  <si>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</si>
  <si>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</si>
  <si>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</si>
  <si>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</si>
  <si>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</si>
  <si>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</si>
  <si>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</si>
  <si>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</si>
  <si>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</si>
  <si>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</si>
  <si>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</si>
  <si>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</si>
  <si>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</si>
  <si>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</si>
  <si>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</si>
  <si>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</si>
  <si>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</si>
  <si>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</si>
  <si>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</si>
  <si>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</si>
  <si>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</si>
  <si>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</si>
  <si>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</si>
  <si>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</si>
  <si>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</si>
  <si>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</si>
  <si>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</si>
  <si>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</si>
  <si>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</si>
  <si>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</si>
  <si>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</si>
  <si>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</si>
  <si>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</si>
  <si>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</si>
  <si>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</si>
  <si>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</si>
  <si>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</si>
  <si>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</si>
  <si>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</si>
  <si>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</si>
  <si>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</si>
  <si>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</si>
  <si>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</si>
  <si>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</si>
  <si>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</si>
  <si>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</si>
  <si>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</si>
  <si>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</si>
  <si>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</si>
  <si>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</si>
  <si>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</si>
  <si>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</si>
  <si>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</si>
  <si>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</si>
  <si>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</si>
  <si>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</si>
  <si>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</si>
  <si>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</si>
  <si>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</si>
  <si>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</si>
  <si>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</si>
  <si>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</si>
  <si>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</si>
  <si>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</si>
  <si>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</si>
  <si>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</si>
  <si>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</si>
  <si>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</si>
  <si>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</si>
  <si>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</si>
  <si>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</si>
  <si>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</si>
  <si>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</si>
  <si>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</si>
  <si>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</si>
  <si>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</si>
  <si>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</si>
  <si>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</si>
  <si>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</si>
  <si>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</si>
  <si>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</si>
  <si>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</si>
  <si>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</si>
  <si>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</si>
  <si>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</si>
  <si>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</si>
  <si>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</si>
  <si>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</si>
  <si>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</si>
  <si>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</si>
  <si>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</si>
  <si>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</si>
  <si>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</si>
  <si>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</si>
  <si>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</si>
  <si>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</si>
  <si>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</si>
  <si>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</si>
  <si>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</si>
  <si>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</si>
  <si>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</si>
  <si>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</si>
  <si>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</si>
  <si>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</si>
  <si>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</si>
  <si>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</si>
  <si>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</si>
  <si>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</si>
  <si>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</si>
  <si>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</si>
  <si>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</si>
  <si>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</si>
  <si>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</si>
  <si>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</si>
  <si>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</si>
  <si>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</si>
  <si>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</si>
  <si>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</si>
  <si>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</si>
  <si>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</si>
  <si>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</si>
  <si>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</si>
  <si>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</si>
  <si>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</si>
  <si>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</si>
  <si>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</si>
  <si>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</si>
  <si>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</si>
  <si>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</si>
  <si>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</si>
  <si>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</si>
  <si>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</si>
  <si>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</si>
  <si>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</si>
  <si>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</si>
  <si>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</si>
  <si>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</si>
  <si>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</si>
  <si>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</si>
  <si>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</si>
  <si>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</si>
  <si>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</si>
  <si>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</si>
  <si>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</si>
  <si>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</si>
  <si>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</si>
  <si>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</si>
  <si>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</si>
  <si>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</si>
  <si>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</si>
  <si>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</si>
  <si>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</si>
  <si>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</si>
  <si>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</si>
  <si>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</si>
  <si>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</si>
  <si>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</si>
  <si>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</si>
  <si>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</si>
  <si>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</si>
  <si>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</si>
  <si>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</si>
  <si>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</si>
  <si>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</si>
  <si>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</si>
  <si>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</si>
  <si>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</si>
  <si>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</si>
  <si>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</si>
  <si>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</si>
  <si>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</si>
  <si>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</si>
  <si>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</si>
  <si>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</si>
  <si>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</si>
  <si>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</si>
  <si>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</si>
  <si>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</si>
  <si>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</si>
  <si>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</si>
  <si>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</si>
  <si>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</si>
  <si>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</si>
  <si>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</si>
  <si>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</si>
  <si>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</si>
  <si>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</si>
  <si>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</si>
  <si>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</si>
  <si>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</si>
  <si>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</si>
  <si>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</si>
  <si>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</si>
  <si>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</si>
  <si>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</si>
  <si>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</si>
  <si>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</si>
  <si>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</si>
  <si>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</si>
  <si>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</si>
  <si>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</si>
  <si>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</si>
  <si>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</si>
  <si>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</si>
  <si>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</si>
  <si>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</si>
  <si>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</si>
  <si>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</si>
  <si>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</si>
  <si>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</si>
  <si>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</si>
  <si>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</si>
  <si>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</si>
  <si>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</si>
  <si>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</si>
  <si>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</si>
  <si>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</si>
  <si>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</si>
  <si>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</si>
  <si>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</si>
  <si>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</si>
  <si>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</si>
  <si>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</si>
  <si>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</si>
  <si>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</si>
  <si>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</si>
  <si>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</si>
  <si>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</si>
  <si>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</si>
  <si>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</si>
  <si>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</si>
  <si>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</si>
  <si>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</si>
  <si>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</si>
  <si>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</si>
  <si>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</si>
  <si>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</si>
  <si>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</si>
  <si>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</si>
  <si>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</si>
  <si>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</si>
  <si>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</si>
  <si>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</si>
  <si>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</si>
  <si>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</si>
  <si>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</si>
  <si>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</si>
  <si>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</si>
  <si>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</si>
  <si>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</si>
  <si>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</si>
  <si>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</si>
  <si>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</si>
  <si>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</si>
  <si>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</si>
  <si>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</si>
  <si>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</si>
  <si>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</si>
  <si>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</si>
  <si>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</si>
  <si>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</si>
  <si>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</si>
  <si>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</si>
  <si>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</si>
  <si>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</si>
  <si>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</si>
  <si>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</si>
  <si>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</si>
  <si>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</si>
  <si>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</si>
  <si>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</si>
  <si>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</si>
  <si>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</si>
  <si>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</si>
  <si>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</si>
  <si>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</si>
  <si>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</si>
  <si>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</si>
  <si>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</si>
  <si>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</si>
  <si>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</si>
  <si>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</si>
  <si>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</si>
  <si>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</si>
  <si>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</si>
  <si>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</si>
  <si>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</si>
  <si>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</si>
  <si>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</si>
  <si>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</si>
  <si>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</si>
  <si>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</si>
  <si>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</si>
  <si>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</si>
  <si>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</si>
  <si>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</si>
  <si>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</si>
  <si>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</si>
  <si>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</si>
  <si>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</si>
  <si>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</si>
  <si>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</si>
  <si>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</si>
  <si>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</si>
  <si>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</si>
  <si>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</si>
  <si>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</si>
  <si>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</si>
  <si>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</si>
  <si>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</si>
  <si>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</si>
  <si>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</si>
  <si>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</si>
  <si>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</si>
  <si>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</si>
  <si>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</si>
  <si>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</si>
  <si>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</si>
  <si>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</si>
  <si>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</si>
  <si>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</si>
  <si>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</si>
  <si>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</si>
  <si>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</si>
  <si>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</si>
  <si>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</si>
  <si>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</si>
  <si>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</si>
  <si>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</si>
  <si>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</si>
  <si>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</si>
  <si>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</si>
  <si>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</si>
  <si>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</si>
  <si>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</si>
  <si>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</si>
  <si>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</si>
  <si>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</si>
  <si>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</si>
  <si>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</si>
  <si>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</si>
  <si>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</si>
  <si>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</si>
  <si>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</si>
  <si>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</si>
  <si>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</si>
  <si>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</si>
  <si>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</si>
  <si>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</si>
  <si>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</si>
  <si>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</si>
  <si>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</si>
  <si>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</si>
  <si>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</si>
  <si>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</si>
  <si>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</si>
  <si>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</si>
  <si>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</si>
  <si>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</si>
  <si>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</si>
  <si>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</si>
  <si>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</si>
  <si>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</si>
  <si>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</si>
  <si>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</si>
  <si>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</si>
  <si>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</si>
  <si>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</si>
  <si>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</si>
  <si>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</si>
  <si>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</si>
  <si>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</si>
  <si>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</si>
  <si>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</si>
  <si>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</si>
  <si>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</si>
  <si>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</si>
  <si>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</si>
  <si>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</si>
  <si>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</si>
  <si>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</si>
  <si>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</si>
  <si>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</si>
  <si>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</si>
  <si>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</si>
  <si>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</si>
  <si>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</si>
  <si>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</si>
  <si>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</si>
  <si>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</si>
  <si>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</si>
  <si>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</si>
  <si>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</si>
  <si>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</si>
  <si>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</si>
  <si>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</si>
  <si>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</si>
  <si>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</si>
  <si>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</si>
  <si>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</si>
  <si>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</si>
  <si>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</si>
  <si>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</si>
  <si>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</si>
  <si>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</si>
  <si>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</si>
  <si>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</si>
  <si>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</si>
  <si>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</si>
  <si>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</si>
  <si>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</si>
  <si>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</si>
  <si>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</si>
  <si>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</si>
  <si>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</si>
  <si>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</si>
  <si>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</si>
  <si>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</si>
  <si>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</si>
  <si>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</si>
  <si>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</si>
  <si>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</si>
  <si>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</si>
  <si>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</si>
  <si>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</si>
  <si>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</si>
  <si>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</si>
  <si>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</si>
  <si>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</si>
  <si>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</si>
  <si>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</si>
  <si>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</si>
  <si>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</si>
  <si>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</si>
  <si>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</si>
  <si>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</si>
  <si>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</si>
  <si>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</si>
  <si>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</si>
  <si>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</si>
  <si>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</si>
  <si>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</si>
  <si>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</si>
  <si>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</si>
  <si>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</si>
  <si>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</si>
  <si>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</si>
  <si>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</si>
  <si>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</si>
  <si>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</si>
  <si>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</si>
  <si>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</si>
  <si>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</si>
  <si>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</si>
  <si>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</si>
  <si>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</si>
  <si>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</si>
  <si>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</si>
  <si>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</si>
  <si>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</si>
  <si>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</si>
  <si>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</si>
  <si>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</si>
  <si>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</si>
  <si>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</si>
  <si>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</si>
  <si>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</si>
  <si>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</si>
  <si>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</si>
  <si>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</si>
  <si>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</si>
  <si>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</si>
  <si>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</si>
  <si>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</si>
  <si>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</si>
  <si>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</si>
  <si>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</si>
  <si>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</si>
  <si>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</si>
  <si>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</si>
  <si>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</si>
  <si>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</si>
  <si>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</si>
  <si>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</si>
  <si>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</si>
  <si>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</si>
  <si>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</si>
  <si>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</si>
  <si>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</si>
  <si>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</si>
  <si>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</si>
  <si>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</si>
  <si>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</si>
  <si>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</si>
  <si>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</si>
  <si>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</si>
  <si>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</si>
  <si>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</si>
  <si>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</si>
  <si>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</si>
  <si>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</si>
  <si>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</si>
  <si>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</si>
  <si>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</si>
  <si>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</si>
  <si>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</si>
  <si>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</si>
  <si>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</si>
  <si>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</si>
  <si>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</si>
  <si>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</si>
  <si>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</si>
  <si>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</si>
  <si>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</si>
  <si>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</si>
  <si>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</si>
  <si>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</si>
  <si>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</si>
  <si>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</si>
  <si>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</si>
  <si>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</si>
  <si>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</si>
  <si>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</si>
  <si>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</si>
  <si>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</si>
  <si>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</si>
  <si>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</si>
  <si>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</si>
  <si>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</si>
  <si>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</si>
  <si>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</si>
  <si>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</si>
  <si>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</si>
  <si>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</si>
  <si>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</si>
  <si>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</si>
  <si>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</si>
  <si>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</si>
  <si>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</si>
  <si>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</si>
  <si>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</si>
  <si>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</si>
  <si>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</si>
  <si>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</si>
  <si>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</si>
  <si>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</si>
  <si>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</si>
  <si>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</si>
  <si>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</si>
  <si>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</si>
  <si>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</si>
  <si>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</si>
  <si>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</si>
  <si>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</si>
  <si>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</si>
  <si>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</si>
  <si>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</si>
  <si>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</si>
  <si>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</si>
  <si>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</si>
  <si>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</si>
  <si>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</si>
  <si>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</si>
  <si>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</si>
  <si>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</si>
  <si>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</si>
  <si>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</si>
  <si>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</si>
  <si>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</si>
  <si>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</si>
  <si>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</si>
  <si>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</si>
  <si>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</si>
  <si>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</si>
  <si>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</si>
  <si>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</si>
  <si>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</si>
  <si>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</si>
  <si>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</si>
  <si>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</si>
  <si>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</si>
  <si>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</si>
  <si>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</si>
  <si>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</si>
  <si>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</si>
  <si>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</si>
  <si>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</si>
  <si>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</si>
  <si>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</si>
  <si>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</si>
  <si>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</si>
  <si>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</si>
  <si>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</si>
  <si>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</si>
  <si>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</si>
  <si>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</si>
  <si>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</si>
  <si>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</si>
  <si>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</si>
  <si>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</si>
  <si>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</si>
  <si>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</si>
  <si>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</si>
  <si>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</si>
  <si>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</si>
  <si>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</si>
  <si>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</si>
  <si>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</si>
  <si>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</si>
  <si>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</si>
  <si>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</si>
  <si>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</si>
  <si>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</si>
  <si>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</si>
  <si>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</si>
  <si>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</si>
  <si>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</si>
  <si>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</si>
  <si>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</si>
  <si>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</si>
  <si>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</si>
  <si>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</si>
  <si>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</si>
  <si>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</si>
  <si>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</si>
  <si>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</si>
  <si>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</si>
  <si>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</si>
  <si>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</si>
  <si>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</si>
  <si>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</si>
  <si>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</si>
  <si>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</si>
  <si>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</si>
  <si>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</si>
  <si>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</si>
  <si>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</si>
  <si>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</si>
  <si>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</si>
  <si>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</si>
  <si>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</si>
  <si>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</si>
  <si>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</si>
  <si>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</si>
  <si>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</si>
  <si>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</si>
  <si>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</si>
  <si>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</si>
  <si>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</si>
  <si>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</si>
  <si>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</si>
  <si>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</si>
  <si>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</si>
  <si>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</si>
  <si>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</si>
  <si>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</si>
  <si>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</si>
  <si>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</si>
  <si>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</si>
  <si>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</si>
  <si>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</si>
  <si>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</si>
  <si>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</si>
  <si>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</si>
  <si>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</si>
  <si>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</si>
  <si>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</si>
  <si>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</si>
  <si>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</si>
  <si>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</si>
  <si>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</si>
  <si>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</si>
  <si>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</si>
  <si>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</si>
  <si>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</si>
  <si>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</si>
  <si>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</si>
  <si>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</si>
  <si>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</si>
  <si>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</si>
  <si>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</si>
  <si>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</si>
  <si>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</si>
  <si>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</si>
  <si>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</si>
  <si>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</si>
  <si>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</si>
  <si>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</si>
  <si>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</si>
  <si>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</si>
  <si>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</si>
  <si>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</si>
  <si>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</si>
  <si>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</si>
  <si>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</si>
  <si>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</si>
  <si>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</si>
  <si>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</si>
  <si>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</si>
  <si>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</si>
  <si>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</si>
  <si>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</si>
  <si>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</si>
  <si>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</si>
  <si>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</si>
  <si>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</si>
  <si>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</si>
  <si>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</si>
  <si>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</si>
  <si>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</si>
  <si>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</si>
  <si>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</si>
  <si>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</si>
  <si>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</si>
  <si>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</si>
  <si>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</si>
  <si>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</si>
  <si>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</si>
  <si>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</si>
  <si>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</si>
  <si>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</si>
  <si>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</si>
  <si>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</si>
  <si>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</si>
  <si>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</si>
  <si>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</si>
  <si>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</si>
  <si>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</si>
  <si>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</si>
  <si>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</si>
  <si>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</si>
  <si>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</si>
  <si>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</si>
  <si>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</si>
  <si>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</si>
  <si>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</si>
  <si>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</si>
  <si>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</si>
  <si>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</si>
  <si>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</si>
  <si>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</si>
  <si>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</si>
  <si>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</si>
  <si>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</si>
  <si>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</si>
  <si>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</si>
  <si>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</si>
  <si>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</si>
  <si>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</si>
  <si>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</si>
  <si>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</si>
  <si>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</si>
  <si>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</si>
  <si>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</si>
  <si>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</si>
  <si>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</si>
  <si>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</si>
  <si>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</si>
  <si>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</si>
  <si>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</si>
  <si>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</si>
  <si>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</si>
  <si>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</si>
  <si>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</si>
  <si>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</si>
  <si>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</si>
  <si>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</si>
  <si>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</si>
  <si>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</si>
  <si>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</si>
  <si>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</si>
  <si>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</si>
  <si>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</si>
  <si>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</si>
  <si>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</si>
  <si>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</si>
  <si>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</si>
  <si>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</si>
  <si>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</si>
  <si>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</si>
  <si>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</si>
  <si>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</si>
  <si>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</si>
  <si>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</si>
  <si>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</si>
  <si>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</si>
  <si>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</si>
  <si>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</si>
  <si>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</si>
  <si>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</si>
  <si>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</si>
  <si>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</si>
  <si>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</si>
  <si>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</si>
  <si>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</si>
  <si>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</si>
  <si>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</si>
  <si>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</si>
  <si>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</si>
  <si>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</si>
  <si>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</si>
  <si>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</si>
  <si>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</si>
  <si>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</si>
  <si>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</si>
  <si>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</si>
  <si>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</si>
  <si>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</si>
  <si>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</si>
  <si>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</si>
  <si>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</si>
  <si>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</si>
  <si>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</si>
  <si>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</si>
  <si>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</si>
  <si>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</si>
  <si>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</si>
  <si>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</si>
  <si>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</si>
  <si>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</si>
  <si>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</si>
  <si>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</si>
  <si>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</si>
  <si>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</si>
  <si>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</si>
  <si>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</si>
  <si>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</si>
  <si>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</si>
  <si>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</si>
  <si>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</si>
  <si>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</si>
  <si>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</si>
  <si>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</si>
  <si>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</si>
  <si>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</si>
  <si>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</si>
  <si>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</si>
  <si>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</si>
  <si>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</si>
  <si>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</si>
  <si>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</si>
  <si>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</si>
  <si>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</si>
  <si>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</si>
  <si>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</si>
  <si>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</si>
  <si>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</si>
  <si>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</si>
  <si>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</si>
  <si>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</si>
  <si>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</si>
  <si>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</si>
  <si>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</si>
  <si>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</si>
  <si>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</si>
  <si>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</si>
  <si>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</si>
  <si>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</si>
  <si>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</si>
  <si>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</si>
  <si>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</si>
  <si>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</si>
  <si>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</si>
  <si>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</si>
  <si>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</si>
  <si>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</si>
  <si>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</si>
  <si>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</si>
  <si>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</si>
  <si>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</si>
  <si>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</si>
  <si>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</si>
  <si>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</si>
  <si>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</si>
  <si>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</si>
  <si>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</si>
  <si>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</si>
  <si>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</si>
  <si>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</si>
  <si>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</si>
  <si>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</si>
  <si>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</si>
  <si>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</si>
  <si>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</si>
  <si>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</si>
  <si>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</si>
  <si>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</si>
  <si>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</si>
  <si>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</si>
  <si>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</si>
  <si>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</si>
  <si>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</si>
  <si>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</si>
  <si>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</si>
  <si>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</si>
  <si>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</si>
  <si>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</si>
  <si>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</si>
  <si>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</si>
  <si>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</si>
  <si>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</si>
  <si>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</si>
  <si>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</si>
  <si>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</si>
  <si>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</si>
  <si>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</si>
  <si>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</si>
  <si>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</si>
  <si>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</si>
  <si>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</si>
  <si>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</si>
  <si>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</si>
  <si>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</si>
  <si>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</si>
  <si>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</si>
  <si>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</si>
  <si>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</si>
  <si>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</si>
  <si>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</si>
  <si>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</si>
  <si>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</si>
  <si>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</si>
  <si>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</si>
  <si>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</si>
  <si>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</si>
  <si>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</si>
  <si>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</si>
  <si>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</si>
  <si>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</si>
  <si>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</si>
  <si>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</si>
  <si>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</si>
  <si>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</si>
  <si>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</si>
  <si>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</si>
  <si>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</si>
  <si>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</si>
  <si>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</si>
  <si>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</si>
  <si>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</si>
  <si>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</si>
  <si>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</si>
  <si>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</si>
  <si>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</si>
  <si>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</si>
  <si>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</si>
  <si>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</si>
  <si>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</si>
  <si>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</si>
  <si>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</si>
  <si>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</si>
  <si>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</si>
  <si>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</si>
  <si>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</si>
  <si>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</si>
  <si>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</si>
  <si>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</si>
  <si>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</si>
  <si>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</si>
  <si>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</si>
  <si>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</si>
  <si>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</si>
  <si>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</si>
  <si>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</si>
  <si>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</si>
  <si>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</si>
  <si>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</si>
  <si>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</si>
  <si>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</si>
  <si>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</si>
  <si>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</si>
  <si>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</si>
  <si>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</si>
  <si>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</si>
  <si>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</si>
  <si>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</si>
  <si>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</si>
  <si>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</si>
  <si>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</si>
  <si>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</si>
  <si>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</si>
  <si>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</si>
  <si>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</si>
  <si>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</si>
  <si>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</si>
  <si>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</si>
  <si>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</si>
  <si>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</si>
  <si>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</si>
  <si>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</si>
  <si>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</si>
  <si>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</si>
  <si>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</si>
  <si>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</si>
  <si>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</si>
  <si>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</si>
  <si>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</si>
  <si>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</si>
  <si>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</si>
  <si>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</si>
  <si>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</si>
  <si>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</si>
  <si>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</si>
  <si>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</si>
  <si>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</si>
  <si>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</si>
  <si>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</si>
  <si>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</si>
  <si>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</si>
  <si>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</si>
  <si>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</si>
  <si>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</si>
  <si>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</si>
  <si>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</si>
  <si>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</si>
  <si>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</si>
  <si>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</si>
  <si>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</si>
  <si>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</si>
  <si>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</si>
  <si>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</si>
  <si>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</si>
  <si>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</si>
  <si>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</si>
  <si>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</si>
  <si>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</si>
  <si>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</si>
  <si>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</si>
  <si>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</si>
  <si>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</si>
  <si>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</si>
  <si>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</si>
  <si>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</si>
  <si>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</si>
  <si>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</si>
  <si>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</si>
  <si>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</si>
  <si>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</si>
  <si>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</si>
  <si>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</si>
  <si>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</si>
  <si>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</si>
  <si>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</si>
  <si>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</si>
  <si>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</si>
  <si>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</si>
  <si>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</si>
  <si>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</si>
  <si>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</si>
  <si>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</si>
  <si>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</si>
  <si>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</si>
  <si>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</si>
  <si>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</si>
  <si>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</si>
  <si>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</si>
  <si>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</si>
  <si>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</si>
  <si>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</si>
  <si>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</si>
  <si>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</si>
  <si>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</si>
  <si>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</si>
  <si>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</si>
  <si>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</si>
  <si>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</si>
  <si>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</si>
  <si>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</si>
  <si>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</si>
  <si>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</si>
  <si>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</si>
  <si>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</si>
  <si>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</si>
  <si>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</si>
  <si>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</si>
  <si>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</si>
  <si>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</si>
  <si>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</si>
  <si>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</si>
  <si>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</si>
  <si>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</si>
  <si>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</si>
  <si>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</si>
  <si>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</si>
  <si>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</si>
  <si>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</si>
  <si>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</si>
  <si>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</si>
  <si>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</si>
  <si>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</si>
  <si>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</si>
  <si>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</si>
  <si>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</si>
  <si>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</si>
  <si>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</si>
  <si>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</si>
  <si>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</si>
  <si>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</si>
  <si>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</si>
  <si>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</si>
  <si>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</si>
  <si>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</si>
  <si>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</si>
  <si>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</si>
  <si>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</si>
  <si>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</si>
  <si>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</si>
  <si>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</si>
  <si>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</si>
  <si>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</si>
  <si>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</si>
  <si>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</si>
  <si>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</si>
  <si>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</si>
  <si>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</si>
  <si>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</si>
  <si>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</si>
  <si>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</si>
  <si>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</si>
  <si>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</si>
  <si>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</si>
  <si>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</si>
  <si>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</si>
  <si>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</si>
  <si>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</si>
  <si>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</si>
  <si>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</si>
  <si>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</si>
  <si>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</si>
  <si>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</si>
  <si>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</si>
  <si>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</si>
  <si>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</si>
  <si>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</si>
  <si>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</si>
  <si>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</si>
  <si>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</si>
  <si>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</si>
  <si>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</si>
  <si>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</si>
  <si>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</si>
  <si>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</si>
  <si>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</si>
  <si>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</si>
  <si>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</si>
  <si>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</si>
  <si>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</si>
  <si>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</si>
  <si>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</si>
  <si>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</si>
  <si>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</si>
  <si>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</si>
  <si>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</si>
  <si>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</si>
  <si>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</si>
  <si>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</si>
  <si>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</si>
  <si>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</si>
  <si>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</si>
  <si>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</si>
  <si>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</si>
  <si>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</si>
  <si>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</si>
  <si>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</si>
  <si>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</si>
  <si>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</si>
  <si>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</si>
  <si>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</si>
  <si>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</si>
  <si>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</si>
  <si>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</si>
  <si>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</si>
  <si>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</si>
  <si>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</si>
  <si>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</si>
  <si>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</si>
  <si>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</si>
  <si>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</si>
  <si>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</si>
  <si>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</si>
  <si>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</si>
  <si>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</si>
  <si>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</si>
  <si>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</si>
  <si>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</si>
  <si>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</si>
  <si>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</si>
  <si>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</si>
  <si>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</si>
  <si>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</si>
  <si>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</si>
  <si>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</si>
  <si>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</si>
  <si>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</si>
  <si>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</si>
  <si>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</si>
  <si>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</si>
  <si>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</si>
  <si>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</si>
  <si>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</si>
  <si>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</si>
  <si>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</si>
  <si>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</si>
  <si>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</si>
  <si>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</si>
  <si>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</si>
  <si>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</si>
  <si>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</si>
  <si>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</si>
  <si>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</si>
  <si>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</si>
  <si>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</si>
  <si>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</si>
  <si>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</si>
  <si>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</si>
  <si>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</si>
  <si>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</si>
  <si>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</si>
  <si>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</si>
  <si>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</si>
  <si>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</si>
  <si>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</si>
  <si>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</si>
  <si>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</si>
  <si>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</si>
  <si>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</si>
  <si>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</si>
  <si>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</si>
  <si>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</si>
  <si>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</si>
  <si>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</si>
  <si>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</si>
  <si>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</si>
  <si>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</si>
  <si>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</si>
  <si>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</si>
  <si>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</si>
  <si>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</si>
  <si>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</si>
  <si>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</si>
  <si>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</si>
  <si>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</si>
  <si>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</si>
  <si>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</si>
  <si>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</si>
  <si>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</si>
  <si>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</si>
  <si>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</si>
  <si>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</si>
  <si>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</si>
  <si>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</si>
  <si>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</si>
  <si>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</si>
  <si>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</si>
  <si>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</si>
  <si>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</si>
  <si>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</si>
  <si>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</si>
  <si>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</si>
  <si>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</si>
  <si>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</si>
  <si>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</si>
  <si>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</si>
  <si>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</si>
  <si>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</si>
  <si>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</si>
  <si>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</si>
  <si>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</si>
  <si>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</si>
  <si>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</si>
  <si>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</si>
  <si>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</si>
  <si>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</si>
  <si>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</si>
  <si>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</si>
  <si>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</si>
  <si>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</si>
  <si>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</si>
  <si>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</si>
  <si>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</si>
  <si>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</si>
  <si>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</si>
  <si>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</si>
  <si>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</si>
  <si>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</si>
  <si>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</si>
  <si>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</si>
  <si>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</si>
  <si>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</si>
  <si>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</si>
  <si>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</si>
  <si>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</si>
  <si>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</si>
  <si>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</si>
  <si>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</si>
  <si>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</si>
  <si>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</si>
  <si>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</si>
  <si>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</si>
  <si>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</si>
  <si>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</si>
  <si>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</si>
  <si>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</si>
  <si>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</si>
  <si>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</si>
  <si>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</si>
  <si>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</si>
  <si>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</si>
  <si>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</si>
  <si>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</si>
  <si>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</si>
  <si>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</si>
  <si>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</si>
  <si>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</si>
  <si>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</si>
  <si>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</si>
  <si>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</si>
  <si>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</si>
  <si>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</si>
  <si>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</si>
  <si>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</si>
  <si>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</si>
  <si>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</si>
  <si>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</si>
  <si>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</si>
  <si>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</si>
  <si>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</si>
  <si>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</si>
  <si>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</si>
  <si>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</si>
  <si>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</si>
  <si>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</si>
  <si>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</si>
  <si>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</si>
  <si>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</si>
  <si>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</si>
  <si>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</si>
  <si>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</si>
  <si>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</si>
  <si>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</si>
  <si>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</si>
  <si>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</si>
  <si>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</si>
  <si>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</si>
  <si>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</si>
  <si>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</si>
  <si>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</si>
  <si>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</si>
  <si>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</si>
  <si>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</si>
  <si>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</si>
  <si>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</si>
  <si>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</si>
  <si>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</si>
  <si>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</si>
  <si>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</si>
  <si>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</si>
  <si>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</si>
  <si>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</si>
  <si>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</si>
  <si>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</si>
  <si>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</si>
  <si>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</si>
  <si>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</si>
  <si>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</si>
  <si>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</si>
  <si>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</si>
  <si>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</si>
  <si>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</si>
  <si>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</si>
  <si>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</si>
  <si>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</si>
  <si>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</si>
  <si>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</si>
  <si>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</si>
  <si>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</si>
  <si>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</si>
  <si>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</si>
  <si>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</si>
  <si>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</si>
  <si>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</si>
  <si>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</si>
  <si>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</si>
  <si>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</si>
  <si>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</si>
  <si>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</si>
  <si>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</si>
  <si>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</si>
  <si>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</si>
  <si>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</si>
  <si>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</si>
  <si>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</si>
  <si>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</si>
  <si>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</si>
  <si>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</si>
  <si>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</si>
  <si>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</si>
  <si>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</si>
  <si>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</si>
  <si>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</si>
  <si>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</si>
  <si>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</si>
  <si>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</si>
  <si>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</si>
  <si>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</si>
  <si>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</si>
  <si>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</si>
  <si>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</si>
  <si>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</si>
  <si>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</si>
  <si>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</si>
  <si>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</si>
  <si>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</si>
  <si>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</si>
  <si>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</si>
  <si>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</si>
  <si>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</si>
  <si>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</si>
  <si>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</si>
  <si>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</si>
  <si>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</si>
  <si>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</si>
  <si>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</si>
  <si>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</si>
  <si>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</si>
  <si>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</si>
  <si>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</si>
  <si>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</si>
  <si>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</si>
  <si>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</si>
  <si>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</si>
  <si>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</si>
  <si>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</si>
  <si>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</si>
  <si>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</si>
  <si>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</si>
  <si>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</si>
  <si>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</si>
  <si>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</si>
  <si>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</si>
  <si>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</si>
  <si>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</si>
  <si>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</si>
  <si>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</si>
  <si>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</si>
  <si>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</si>
  <si>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</si>
  <si>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</si>
  <si>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</si>
  <si>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</si>
  <si>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</si>
  <si>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</si>
  <si>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</si>
  <si>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</si>
  <si>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</si>
  <si>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</si>
  <si>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</si>
  <si>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</si>
  <si>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</si>
  <si>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</si>
  <si>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</si>
  <si>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</si>
  <si>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</si>
  <si>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</si>
  <si>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</si>
  <si>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</si>
  <si>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</si>
  <si>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</si>
  <si>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</si>
  <si>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</si>
  <si>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</si>
  <si>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</si>
  <si>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</si>
  <si>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</si>
  <si>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</si>
  <si>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</si>
  <si>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</si>
  <si>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</si>
  <si>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</si>
  <si>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</si>
  <si>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</si>
  <si>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</si>
  <si>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</si>
  <si>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</si>
  <si>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</si>
  <si>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</si>
  <si>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</si>
  <si>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</si>
  <si>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</si>
  <si>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</si>
  <si>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</si>
  <si>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</si>
  <si>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</si>
  <si>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</si>
  <si>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</si>
  <si>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</si>
  <si>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</si>
  <si>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</si>
  <si>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</si>
  <si>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</si>
  <si>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</si>
  <si>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</si>
  <si>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</si>
  <si>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</si>
  <si>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</si>
  <si>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</si>
  <si>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</si>
  <si>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</si>
  <si>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</si>
  <si>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</si>
  <si>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</si>
  <si>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</si>
  <si>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</si>
  <si>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</si>
  <si>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</si>
  <si>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</si>
  <si>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</si>
  <si>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</si>
  <si>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</si>
  <si>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</si>
  <si>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</si>
  <si>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</si>
  <si>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</si>
  <si>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</si>
  <si>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</si>
  <si>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</si>
  <si>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</si>
  <si>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</si>
  <si>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</si>
  <si>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</si>
  <si>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</si>
  <si>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</si>
  <si>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</si>
  <si>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</si>
  <si>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</si>
  <si>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</si>
  <si>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</si>
  <si>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</si>
  <si>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</si>
  <si>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</si>
  <si>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</si>
  <si>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</si>
  <si>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</si>
  <si>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</si>
  <si>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</si>
  <si>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</si>
  <si>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</si>
  <si>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</si>
  <si>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</si>
  <si>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</si>
  <si>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</si>
  <si>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</si>
  <si>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</si>
  <si>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</si>
  <si>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</si>
  <si>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</si>
  <si>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</si>
  <si>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</si>
  <si>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</si>
  <si>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</si>
  <si>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</si>
  <si>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</si>
  <si>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</si>
  <si>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</si>
  <si>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</si>
  <si>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</si>
  <si>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</si>
  <si>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</si>
  <si>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</si>
  <si>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</si>
  <si>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</si>
  <si>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</si>
  <si>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</si>
  <si>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</si>
  <si>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</si>
  <si>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</si>
  <si>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</si>
  <si>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</si>
  <si>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</si>
  <si>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</si>
  <si>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</si>
  <si>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</si>
  <si>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</si>
  <si>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</si>
  <si>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</si>
  <si>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</si>
  <si>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</si>
  <si>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</si>
  <si>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</si>
  <si>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</si>
  <si>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</si>
  <si>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</si>
  <si>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</si>
  <si>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</si>
  <si>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</si>
  <si>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</si>
  <si>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</si>
  <si>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</si>
  <si>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</si>
  <si>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</si>
  <si>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</si>
  <si>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</si>
  <si>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</si>
  <si>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</si>
  <si>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</si>
  <si>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</si>
  <si>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</si>
  <si>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</si>
  <si>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</si>
  <si>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</si>
  <si>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</si>
  <si>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</si>
  <si>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</si>
  <si>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</si>
  <si>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</si>
  <si>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</si>
  <si>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</si>
  <si>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</si>
  <si>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</si>
  <si>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</si>
  <si>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</si>
  <si>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</si>
  <si>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</si>
  <si>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</si>
  <si>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</si>
  <si>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</si>
  <si>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</si>
  <si>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</si>
  <si>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</si>
  <si>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</si>
  <si>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</si>
  <si>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</si>
  <si>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</si>
  <si>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</si>
  <si>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</si>
  <si>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</si>
  <si>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</si>
  <si>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</si>
  <si>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</si>
  <si>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</si>
  <si>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</si>
  <si>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</si>
  <si>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</si>
  <si>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</si>
  <si>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</si>
  <si>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</si>
  <si>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</si>
  <si>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</si>
  <si>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</si>
  <si>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</si>
  <si>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</si>
  <si>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</si>
  <si>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</si>
  <si>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</si>
  <si>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</si>
  <si>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</si>
  <si>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</si>
  <si>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</si>
  <si>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</si>
  <si>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</si>
  <si>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</si>
  <si>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</si>
  <si>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</si>
  <si>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</si>
  <si>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</si>
  <si>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</si>
  <si>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</si>
  <si>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</si>
  <si>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</si>
  <si>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</si>
  <si>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</si>
  <si>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</si>
  <si>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</si>
  <si>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</si>
  <si>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</si>
  <si>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</si>
  <si>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</si>
  <si>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</si>
  <si>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</si>
  <si>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</si>
  <si>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</si>
  <si>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</si>
  <si>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</si>
  <si>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</si>
  <si>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</si>
  <si>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</si>
  <si>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</si>
  <si>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</si>
  <si>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</si>
  <si>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</si>
  <si>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</si>
  <si>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</si>
  <si>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</si>
  <si>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</si>
  <si>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</si>
  <si>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</si>
  <si>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</si>
  <si>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</si>
  <si>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</si>
  <si>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</si>
  <si>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</si>
  <si>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</si>
  <si>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</si>
  <si>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</si>
  <si>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</si>
  <si>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</si>
  <si>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</si>
  <si>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</si>
  <si>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</si>
  <si>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</si>
  <si>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</si>
  <si>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</si>
  <si>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</si>
  <si>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</si>
  <si>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</si>
  <si>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</si>
  <si>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</si>
  <si>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</si>
  <si>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</si>
  <si>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</si>
  <si>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</si>
  <si>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</si>
  <si>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</si>
  <si>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</si>
  <si>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</si>
  <si>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</si>
  <si>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</si>
  <si>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</si>
  <si>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</si>
  <si>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</si>
  <si>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</si>
  <si>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</si>
  <si>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</si>
  <si>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</si>
  <si>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</si>
  <si>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</si>
  <si>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</si>
  <si>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</si>
  <si>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</si>
  <si>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</si>
  <si>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</si>
  <si>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</si>
  <si>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</si>
  <si>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</si>
  <si>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</si>
  <si>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</si>
  <si>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</si>
  <si>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</si>
  <si>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</si>
  <si>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</si>
  <si>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</si>
  <si>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</si>
  <si>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</si>
  <si>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</si>
  <si>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</si>
  <si>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</si>
  <si>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</si>
  <si>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</si>
  <si>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</si>
  <si>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</si>
  <si>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</si>
  <si>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</si>
  <si>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</si>
  <si>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</si>
  <si>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</si>
  <si>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</si>
  <si>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</si>
  <si>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</si>
  <si>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</si>
  <si>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</si>
  <si>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</si>
  <si>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</si>
  <si>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</si>
  <si>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</si>
  <si>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</si>
  <si>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</si>
  <si>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</si>
  <si>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</si>
  <si>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</si>
  <si>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</si>
  <si>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</si>
  <si>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</si>
  <si>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</si>
  <si>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</si>
  <si>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</si>
  <si>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</si>
  <si>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</si>
  <si>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</si>
  <si>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</si>
  <si>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</si>
  <si>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</si>
  <si>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</si>
  <si>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</si>
  <si>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</si>
  <si>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</si>
  <si>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</si>
  <si>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</si>
  <si>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</si>
  <si>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</si>
  <si>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</si>
  <si>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</si>
  <si>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</si>
  <si>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</si>
  <si>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</si>
  <si>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</si>
  <si>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</si>
  <si>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</si>
  <si>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</si>
  <si>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</si>
  <si>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</si>
  <si>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</si>
  <si>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</si>
  <si>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</si>
  <si>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</si>
  <si>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</si>
  <si>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</si>
  <si>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</si>
  <si>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</si>
  <si>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</si>
  <si>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</si>
  <si>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</si>
  <si>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</si>
  <si>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</si>
  <si>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</si>
  <si>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</si>
  <si>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</si>
  <si>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</si>
  <si>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</si>
  <si>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</si>
  <si>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</si>
  <si>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</si>
  <si>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</si>
  <si>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</si>
  <si>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</si>
  <si>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</si>
  <si>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</si>
  <si>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</si>
  <si>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</si>
  <si>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</si>
  <si>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</si>
  <si>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</si>
  <si>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</si>
  <si>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</si>
  <si>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</si>
  <si>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</si>
  <si>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</si>
  <si>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</si>
  <si>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</si>
  <si>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</si>
  <si>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</si>
  <si>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</si>
  <si>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</si>
  <si>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</si>
  <si>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</si>
  <si>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</si>
  <si>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</si>
  <si>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</si>
  <si>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</si>
  <si>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</si>
  <si>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</si>
  <si>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</si>
  <si>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</si>
  <si>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</si>
  <si>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</si>
  <si>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</si>
  <si>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</si>
  <si>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</si>
  <si>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</si>
  <si>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</si>
  <si>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</si>
  <si>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</si>
  <si>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</si>
  <si>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</si>
  <si>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</si>
  <si>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</si>
  <si>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</si>
  <si>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</si>
  <si>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</si>
  <si>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</si>
  <si>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</si>
  <si>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</si>
  <si>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</si>
  <si>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</si>
  <si>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</si>
  <si>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</si>
  <si>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</si>
  <si>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</si>
  <si>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</si>
  <si>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</si>
  <si>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</si>
  <si>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</si>
  <si>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</si>
  <si>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</si>
  <si>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</si>
  <si>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</si>
  <si>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</si>
  <si>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</si>
  <si>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</si>
  <si>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</si>
  <si>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</si>
  <si>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</si>
  <si>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</si>
  <si>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</si>
  <si>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</si>
  <si>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</si>
  <si>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</si>
  <si>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</si>
  <si>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</si>
  <si>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</si>
  <si>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</si>
  <si>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</si>
  <si>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</si>
  <si>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</si>
  <si>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</si>
  <si>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</si>
  <si>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</si>
  <si>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</si>
  <si>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</si>
  <si>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</si>
  <si>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</si>
  <si>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</si>
  <si>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</si>
  <si>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</si>
  <si>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</si>
  <si>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</si>
  <si>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</si>
  <si>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</si>
  <si>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</si>
  <si>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</si>
  <si>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</si>
  <si>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</si>
  <si>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</si>
  <si>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</si>
  <si>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</si>
  <si>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</si>
  <si>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</si>
  <si>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</si>
  <si>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</si>
  <si>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</si>
  <si>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</si>
  <si>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</si>
  <si>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</si>
  <si>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</si>
  <si>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</si>
  <si>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</si>
  <si>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</si>
  <si>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</si>
  <si>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</si>
  <si>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</si>
  <si>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</si>
  <si>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</si>
  <si>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</si>
  <si>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</si>
  <si>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</si>
  <si>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</si>
  <si>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</si>
  <si>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</si>
  <si>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</si>
  <si>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</si>
  <si>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</si>
  <si>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</si>
  <si>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</si>
  <si>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</si>
  <si>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</si>
  <si>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</si>
  <si>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</si>
  <si>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</si>
  <si>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</si>
  <si>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</si>
  <si>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</si>
  <si>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</si>
  <si>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</si>
  <si>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</si>
  <si>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</si>
  <si>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</si>
  <si>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</si>
  <si>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</si>
  <si>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</si>
  <si>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</si>
  <si>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</si>
  <si>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</si>
  <si>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</si>
  <si>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</si>
  <si>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</si>
  <si>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</si>
  <si>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</si>
  <si>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</si>
  <si>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</si>
  <si>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</si>
  <si>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</si>
  <si>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</si>
  <si>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</si>
  <si>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</si>
  <si>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</si>
  <si>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</si>
  <si>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</si>
  <si>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</si>
  <si>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</si>
  <si>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</si>
  <si>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</si>
  <si>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</si>
  <si>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</si>
  <si>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</si>
  <si>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</si>
  <si>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</si>
  <si>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</si>
  <si>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</si>
  <si>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</si>
  <si>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</si>
  <si>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</si>
  <si>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</si>
  <si>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</si>
  <si>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</si>
  <si>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</si>
  <si>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</si>
  <si>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</si>
  <si>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</si>
  <si>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</si>
  <si>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</si>
  <si>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</si>
  <si>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</si>
  <si>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</si>
  <si>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</si>
  <si>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</si>
  <si>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</si>
  <si>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</si>
  <si>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</si>
  <si>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</si>
  <si>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</si>
  <si>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</si>
  <si>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</si>
  <si>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</si>
  <si>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</si>
  <si>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</si>
  <si>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</si>
  <si>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</si>
  <si>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</si>
  <si>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</si>
  <si>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</si>
  <si>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</si>
  <si>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</si>
  <si>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</si>
  <si>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</si>
  <si>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</si>
  <si>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</si>
  <si>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</si>
  <si>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</si>
  <si>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</si>
  <si>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</si>
  <si>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</si>
  <si>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</si>
  <si>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</si>
  <si>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</si>
  <si>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</si>
  <si>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</si>
  <si>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</si>
  <si>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</si>
  <si>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</si>
  <si>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</si>
  <si>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</si>
  <si>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</si>
  <si>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</si>
  <si>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</si>
  <si>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</si>
  <si>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</si>
  <si>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</si>
  <si>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</si>
  <si>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</si>
  <si>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</si>
  <si>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</si>
  <si>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</si>
  <si>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</si>
  <si>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</si>
  <si>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</si>
  <si>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</si>
  <si>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</si>
  <si>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</si>
  <si>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</si>
  <si>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</si>
  <si>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</si>
  <si>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</si>
  <si>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</si>
  <si>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</si>
  <si>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</si>
  <si>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</si>
  <si>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</si>
  <si>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</si>
  <si>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</si>
  <si>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</si>
  <si>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</si>
  <si>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</si>
  <si>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</si>
  <si>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</si>
  <si>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</si>
  <si>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</si>
  <si>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</si>
  <si>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</si>
  <si>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</si>
  <si>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</si>
  <si>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</si>
  <si>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</si>
  <si>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</si>
  <si>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</si>
  <si>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</si>
  <si>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</si>
  <si>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</si>
  <si>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</si>
  <si>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</si>
  <si>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</si>
  <si>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</si>
  <si>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</si>
  <si>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</si>
  <si>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</si>
  <si>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</si>
  <si>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</si>
  <si>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</si>
  <si>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</si>
  <si>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</si>
  <si>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</si>
  <si>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</si>
  <si>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</si>
  <si>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</si>
  <si>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</si>
  <si>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</si>
  <si>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</si>
  <si>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</si>
  <si>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</si>
  <si>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</si>
  <si>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</si>
  <si>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</si>
  <si>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</si>
  <si>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</si>
  <si>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</si>
  <si>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</si>
  <si>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</si>
  <si>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</si>
  <si>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</si>
  <si>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</si>
  <si>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</si>
  <si>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</si>
  <si>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</si>
  <si>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</si>
  <si>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</si>
  <si>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</si>
  <si>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</si>
  <si>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</si>
  <si>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</si>
  <si>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</si>
  <si>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</si>
  <si>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</si>
  <si>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</si>
  <si>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</si>
  <si>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</si>
  <si>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</si>
  <si>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</si>
  <si>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</si>
  <si>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</si>
  <si>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</si>
  <si>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</si>
  <si>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</si>
  <si>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</si>
  <si>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</si>
  <si>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</si>
  <si>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</si>
  <si>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</si>
  <si>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</si>
  <si>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</si>
  <si>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</si>
  <si>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</si>
  <si>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</si>
  <si>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</si>
  <si>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</si>
  <si>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</si>
  <si>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</si>
  <si>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</si>
  <si>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</si>
  <si>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</si>
  <si>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</si>
  <si>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</si>
  <si>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</si>
  <si>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</si>
  <si>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</si>
  <si>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</si>
  <si>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</si>
  <si>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</si>
  <si>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</si>
  <si>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</si>
  <si>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</si>
  <si>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</si>
  <si>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</si>
  <si>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</si>
  <si>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</si>
  <si>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</si>
  <si>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</si>
  <si>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</si>
  <si>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</si>
  <si>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</si>
  <si>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</si>
  <si>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</si>
  <si>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</si>
  <si>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</si>
  <si>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</si>
  <si>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</si>
  <si>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</si>
  <si>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</si>
  <si>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</si>
  <si>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</si>
  <si>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</si>
  <si>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</si>
  <si>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</si>
  <si>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</si>
  <si>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</si>
  <si>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</si>
  <si>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</si>
  <si>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</si>
  <si>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</si>
  <si>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</si>
  <si>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</si>
  <si>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</si>
  <si>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</si>
  <si>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</si>
  <si>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</si>
  <si>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</si>
  <si>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</si>
  <si>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</si>
  <si>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</si>
  <si>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</si>
  <si>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</si>
  <si>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</si>
  <si>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</si>
  <si>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</si>
  <si>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</si>
  <si>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</si>
  <si>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</si>
  <si>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</si>
  <si>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</si>
  <si>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</si>
  <si>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</si>
  <si>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</si>
  <si>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</si>
  <si>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</si>
  <si>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</si>
  <si>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</si>
  <si>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</si>
  <si>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</si>
  <si>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</si>
  <si>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</si>
  <si>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</si>
  <si>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</si>
  <si>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</si>
  <si>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</si>
  <si>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</si>
  <si>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</si>
  <si>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</si>
  <si>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</si>
  <si>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</si>
  <si>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</si>
  <si>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</si>
  <si>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</si>
  <si>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</si>
  <si>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</si>
  <si>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</si>
  <si>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</si>
  <si>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</si>
  <si>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</si>
  <si>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</si>
  <si>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</si>
  <si>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</si>
  <si>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</si>
  <si>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</si>
  <si>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</si>
  <si>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</si>
  <si>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</si>
  <si>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</si>
  <si>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</si>
  <si>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</si>
  <si>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</si>
  <si>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</si>
  <si>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</si>
  <si>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</si>
  <si>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</si>
  <si>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</si>
  <si>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</si>
  <si>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</si>
  <si>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</si>
  <si>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</si>
  <si>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</si>
  <si>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</si>
  <si>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</si>
  <si>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</si>
  <si>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</si>
  <si>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</si>
  <si>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</si>
  <si>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</si>
  <si>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</si>
  <si>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</si>
  <si>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</si>
  <si>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</si>
  <si>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</si>
  <si>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</si>
  <si>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</si>
  <si>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</si>
  <si>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</si>
  <si>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</si>
  <si>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</si>
  <si>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</si>
  <si>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</si>
  <si>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</si>
  <si>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</si>
  <si>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</si>
  <si>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</si>
  <si>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</si>
  <si>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</si>
  <si>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</si>
  <si>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</si>
  <si>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</si>
  <si>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</si>
  <si>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</si>
  <si>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</si>
  <si>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</si>
  <si>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</si>
  <si>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</si>
  <si>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</si>
  <si>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</si>
  <si>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</si>
  <si>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</si>
  <si>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</si>
  <si>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</si>
  <si>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</si>
  <si>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</si>
  <si>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</si>
  <si>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</si>
  <si>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</si>
  <si>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</si>
  <si>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</si>
  <si>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</si>
  <si>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</si>
  <si>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</si>
  <si>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</si>
  <si>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</si>
  <si>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</si>
  <si>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</si>
  <si>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</si>
  <si>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</si>
  <si>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</si>
  <si>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</si>
  <si>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</si>
  <si>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</si>
  <si>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</si>
  <si>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</si>
  <si>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</si>
  <si>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</si>
  <si>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</si>
  <si>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</si>
  <si>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</si>
  <si>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</si>
  <si>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</si>
  <si>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</si>
  <si>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</si>
  <si>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</si>
  <si>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</si>
  <si>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</si>
  <si>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</si>
  <si>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</si>
  <si>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</si>
  <si>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</si>
  <si>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</si>
  <si>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</si>
  <si>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</si>
  <si>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</si>
  <si>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</si>
  <si>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</si>
  <si>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</si>
  <si>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</si>
  <si>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</si>
  <si>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</si>
  <si>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</si>
  <si>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</si>
  <si>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</si>
  <si>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</si>
  <si>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</si>
  <si>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</si>
  <si>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</si>
  <si>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</si>
  <si>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</si>
  <si>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</si>
  <si>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</si>
  <si>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</si>
  <si>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</si>
  <si>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</si>
  <si>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</si>
  <si>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</si>
  <si>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</si>
  <si>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</si>
  <si>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</si>
  <si>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</si>
  <si>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</si>
  <si>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</si>
  <si>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</si>
  <si>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</si>
  <si>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</si>
  <si>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</si>
  <si>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</si>
  <si>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</si>
  <si>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</si>
  <si>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</si>
  <si>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</si>
  <si>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</si>
  <si>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</si>
  <si>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</si>
  <si>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</si>
  <si>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</si>
  <si>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</si>
  <si>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</si>
  <si>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</si>
  <si>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</si>
  <si>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</si>
  <si>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</si>
  <si>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</si>
  <si>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</si>
  <si>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</si>
  <si>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</si>
  <si>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</si>
  <si>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</si>
  <si>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</si>
  <si>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</si>
  <si>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</si>
  <si>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</si>
  <si>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</si>
  <si>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</si>
  <si>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</si>
  <si>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</si>
  <si>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</si>
  <si>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</si>
  <si>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</si>
  <si>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</si>
  <si>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</si>
  <si>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</si>
  <si>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</si>
  <si>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</si>
  <si>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</si>
  <si>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</si>
  <si>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</si>
  <si>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</si>
  <si>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</si>
  <si>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</si>
  <si>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</si>
  <si>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</si>
  <si>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</si>
  <si>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</si>
  <si>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</si>
  <si>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</si>
  <si>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</si>
  <si>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</si>
  <si>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</si>
  <si>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</si>
  <si>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</si>
  <si>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</si>
  <si>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</si>
  <si>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</si>
  <si>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</si>
  <si>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</si>
  <si>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</si>
  <si>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</si>
  <si>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</si>
  <si>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</si>
  <si>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</si>
  <si>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</si>
  <si>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</si>
  <si>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</si>
  <si>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</si>
  <si>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</si>
  <si>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</si>
  <si>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</si>
  <si>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</si>
  <si>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</si>
  <si>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</si>
  <si>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</si>
  <si>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</si>
  <si>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</si>
  <si>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</si>
  <si>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</si>
  <si>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</si>
  <si>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</si>
  <si>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</si>
  <si>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</si>
  <si>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</si>
  <si>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</si>
  <si>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</si>
  <si>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</si>
  <si>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</si>
  <si>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</si>
  <si>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</si>
  <si>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</si>
  <si>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</si>
  <si>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</si>
  <si>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</si>
  <si>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</si>
  <si>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</si>
  <si>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</si>
  <si>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</si>
  <si>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</si>
  <si>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</si>
  <si>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</si>
  <si>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</si>
  <si>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</si>
  <si>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</si>
  <si>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</si>
  <si>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</si>
  <si>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</si>
  <si>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</si>
  <si>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</si>
  <si>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</si>
  <si>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</si>
  <si>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</si>
  <si>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</si>
  <si>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</si>
  <si>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</si>
  <si>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</si>
  <si>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</si>
  <si>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</si>
  <si>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</si>
  <si>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</si>
  <si>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</si>
  <si>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</si>
  <si>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</si>
  <si>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</si>
  <si>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</si>
  <si>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</si>
  <si>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</si>
  <si>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</si>
  <si>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</si>
  <si>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</si>
  <si>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</si>
  <si>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</si>
  <si>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</si>
  <si>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</si>
  <si>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</si>
  <si>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</si>
  <si>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</si>
  <si>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</si>
  <si>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</si>
  <si>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</si>
  <si>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</si>
  <si>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</si>
  <si>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</si>
  <si>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</si>
  <si>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</si>
  <si>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</si>
  <si>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</si>
  <si>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</si>
  <si>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</si>
  <si>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</si>
  <si>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</si>
  <si>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</si>
  <si>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</si>
  <si>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</si>
  <si>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</si>
  <si>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</si>
  <si>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</si>
  <si>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</si>
  <si>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</si>
  <si>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</si>
  <si>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</si>
  <si>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</si>
  <si>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</si>
  <si>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</si>
  <si>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</si>
  <si>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</si>
  <si>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</si>
  <si>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</si>
  <si>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</si>
  <si>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</si>
  <si>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</si>
  <si>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</si>
  <si>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</si>
  <si>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</si>
  <si>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</si>
  <si>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</si>
  <si>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</si>
  <si>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</si>
  <si>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</si>
  <si>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</si>
  <si>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</si>
  <si>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</si>
  <si>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</si>
  <si>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</si>
  <si>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</si>
  <si>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</si>
  <si>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</si>
  <si>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</si>
  <si>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</si>
  <si>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</si>
  <si>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</si>
  <si>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</si>
  <si>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</si>
  <si>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</si>
  <si>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</si>
  <si>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</si>
  <si>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</si>
  <si>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</si>
  <si>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</si>
  <si>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</si>
  <si>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</si>
  <si>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</si>
  <si>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</si>
  <si>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</si>
  <si>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</si>
  <si>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</si>
  <si>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</si>
  <si>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</si>
  <si>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</si>
  <si>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</si>
  <si>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</si>
  <si>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</si>
  <si>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</si>
  <si>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</si>
  <si>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</si>
  <si>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</si>
  <si>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</si>
  <si>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</si>
  <si>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</si>
  <si>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</si>
  <si>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</si>
  <si>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</si>
  <si>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</si>
  <si>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</si>
  <si>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</si>
  <si>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</si>
  <si>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</si>
  <si>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</si>
  <si>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</si>
  <si>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</si>
  <si>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</si>
  <si>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</si>
  <si>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</si>
  <si>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</si>
  <si>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</si>
  <si>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</si>
  <si>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</si>
  <si>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</si>
  <si>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</si>
  <si>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</si>
  <si>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</si>
  <si>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</si>
  <si>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</si>
  <si>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</si>
  <si>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</si>
  <si>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</si>
  <si>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</si>
  <si>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</si>
  <si>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</si>
  <si>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</si>
  <si>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</si>
  <si>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</si>
  <si>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</si>
  <si>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</si>
  <si>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</si>
  <si>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</si>
  <si>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</si>
  <si>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</si>
  <si>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</si>
  <si>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</si>
  <si>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</si>
  <si>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</si>
  <si>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</si>
  <si>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</si>
  <si>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</si>
  <si>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</si>
  <si>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</si>
  <si>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</si>
  <si>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</si>
  <si>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</si>
  <si>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</si>
  <si>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</si>
  <si>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</si>
  <si>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</si>
  <si>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</si>
  <si>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</si>
  <si>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</si>
  <si>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</si>
  <si>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</si>
  <si>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</si>
  <si>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</si>
  <si>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</si>
  <si>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</si>
  <si>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</si>
  <si>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</si>
  <si>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</si>
  <si>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</si>
  <si>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</si>
  <si>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</si>
  <si>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</si>
  <si>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</si>
  <si>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</si>
  <si>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</si>
  <si>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</si>
  <si>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</si>
  <si>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</si>
  <si>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</si>
  <si>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</si>
  <si>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</si>
  <si>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</si>
  <si>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</si>
  <si>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</si>
  <si>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</si>
  <si>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</si>
  <si>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</si>
  <si>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</si>
  <si>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</si>
  <si>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</si>
  <si>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</si>
  <si>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</si>
  <si>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</si>
  <si>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</si>
  <si>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</si>
  <si>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</si>
  <si>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</si>
  <si>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</si>
  <si>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</si>
  <si>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</si>
  <si>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</si>
  <si>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</si>
  <si>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</si>
  <si>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</si>
  <si>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</si>
  <si>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</si>
  <si>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</si>
  <si>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</si>
  <si>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</si>
  <si>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</si>
  <si>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</si>
  <si>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</si>
  <si>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</si>
  <si>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</si>
  <si>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</si>
  <si>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</si>
  <si>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</si>
  <si>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</si>
  <si>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</si>
  <si>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</si>
  <si>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</si>
  <si>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</si>
  <si>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</si>
  <si>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</si>
  <si>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</si>
  <si>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</si>
  <si>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</si>
  <si>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</si>
  <si>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</si>
  <si>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</si>
  <si>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</si>
  <si>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</si>
  <si>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</si>
  <si>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</si>
  <si>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</si>
  <si>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</si>
  <si>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</si>
  <si>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</si>
  <si>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</si>
  <si>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</si>
  <si>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</si>
  <si>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</si>
  <si>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</si>
  <si>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</si>
  <si>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</si>
  <si>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</si>
  <si>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</si>
  <si>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</si>
  <si>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</si>
  <si>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</si>
  <si>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</si>
  <si>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</si>
  <si>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</si>
  <si>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</si>
  <si>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</si>
  <si>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</si>
  <si>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</si>
  <si>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</si>
  <si>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</si>
  <si>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</si>
  <si>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</si>
  <si>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</si>
  <si>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</si>
  <si>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</si>
  <si>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</si>
  <si>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</si>
  <si>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</si>
  <si>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</si>
  <si>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</si>
  <si>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</si>
  <si>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</si>
  <si>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</si>
  <si>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</si>
  <si>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</si>
  <si>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</si>
  <si>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</si>
  <si>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</si>
  <si>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</si>
  <si>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</si>
  <si>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</si>
  <si>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</si>
  <si>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</si>
  <si>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</si>
  <si>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</si>
  <si>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</si>
  <si>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</si>
  <si>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</si>
  <si>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</si>
  <si>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</si>
  <si>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</si>
  <si>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</si>
  <si>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</si>
  <si>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</si>
  <si>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</si>
  <si>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</si>
  <si>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</si>
  <si>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</si>
  <si>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</si>
  <si>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</si>
  <si>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</si>
  <si>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</si>
  <si>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</si>
  <si>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</si>
  <si>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</si>
  <si>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</si>
  <si>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</si>
  <si>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</si>
  <si>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</si>
  <si>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</si>
  <si>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</si>
  <si>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</si>
  <si>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</si>
  <si>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</si>
  <si>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</si>
  <si>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</si>
  <si>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</si>
  <si>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</si>
  <si>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</si>
  <si>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</si>
  <si>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</si>
  <si>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</si>
  <si>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</si>
  <si>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</si>
  <si>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</si>
  <si>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</si>
  <si>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</si>
  <si>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</si>
  <si>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</si>
  <si>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</si>
  <si>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</si>
  <si>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</si>
  <si>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</si>
  <si>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</si>
  <si>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</si>
  <si>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</si>
  <si>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</si>
  <si>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</si>
  <si>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</si>
  <si>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</si>
  <si>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</si>
  <si>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</si>
  <si>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</si>
  <si>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</si>
  <si>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</si>
  <si>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</si>
  <si>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</si>
  <si>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</si>
  <si>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</si>
  <si>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</si>
  <si>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</si>
  <si>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</si>
  <si>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</si>
  <si>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</si>
  <si>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</si>
  <si>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</si>
  <si>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</si>
  <si>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</si>
  <si>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</si>
  <si>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</si>
  <si>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</si>
  <si>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</si>
  <si>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</si>
  <si>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</si>
  <si>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</si>
  <si>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</si>
  <si>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</si>
  <si>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</si>
  <si>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</si>
  <si>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</si>
  <si>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</si>
  <si>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</si>
  <si>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</si>
  <si>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</si>
  <si>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</si>
  <si>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</si>
  <si>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</si>
  <si>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</si>
  <si>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</si>
  <si>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</si>
  <si>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</si>
  <si>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</si>
  <si>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</si>
  <si>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</si>
  <si>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</si>
  <si>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</si>
  <si>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</si>
  <si>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</si>
  <si>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</si>
  <si>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</si>
  <si>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</si>
  <si>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</si>
  <si>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</si>
  <si>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</si>
  <si>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</si>
  <si>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</si>
  <si>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</si>
  <si>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</si>
  <si>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</si>
  <si>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</si>
  <si>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</si>
  <si>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</si>
  <si>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</si>
  <si>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</si>
  <si>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</si>
  <si>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</si>
  <si>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</si>
  <si>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</si>
  <si>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</si>
  <si>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</si>
  <si>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</si>
  <si>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</si>
  <si>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</si>
  <si>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</si>
  <si>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</si>
  <si>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</si>
  <si>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</si>
  <si>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</si>
  <si>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</si>
  <si>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</si>
  <si>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</si>
  <si>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</si>
  <si>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</si>
  <si>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</si>
  <si>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</si>
  <si>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</si>
  <si>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</si>
  <si>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</si>
  <si>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</si>
  <si>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</si>
  <si>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</si>
  <si>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</si>
  <si>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</si>
  <si>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</si>
  <si>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</si>
  <si>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</si>
  <si>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</si>
  <si>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</si>
  <si>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</si>
  <si>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</si>
  <si>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</si>
  <si>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</si>
  <si>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</si>
  <si>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</si>
  <si>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</si>
  <si>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</si>
  <si>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</si>
  <si>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</si>
  <si>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</si>
  <si>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</si>
  <si>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</si>
  <si>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</si>
  <si>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</si>
  <si>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</si>
  <si>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</si>
  <si>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</si>
  <si>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</si>
  <si>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</si>
  <si>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</si>
  <si>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</si>
  <si>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</si>
  <si>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</si>
  <si>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</si>
  <si>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</si>
  <si>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</si>
  <si>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</si>
  <si>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</si>
  <si>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</si>
  <si>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</si>
  <si>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</si>
  <si>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</si>
  <si>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</si>
  <si>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</si>
  <si>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</si>
  <si>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</si>
  <si>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</si>
  <si>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</si>
  <si>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</si>
  <si>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</si>
  <si>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</si>
  <si>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</si>
  <si>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</si>
  <si>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</si>
  <si>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</si>
  <si>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</si>
  <si>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</si>
  <si>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</si>
  <si>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</si>
  <si>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</si>
  <si>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</si>
  <si>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</si>
  <si>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</si>
  <si>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</si>
  <si>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</si>
  <si>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</si>
  <si>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</si>
  <si>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</si>
  <si>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</si>
  <si>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</si>
  <si>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</si>
  <si>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</si>
  <si>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</si>
  <si>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</si>
  <si>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</si>
  <si>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</si>
  <si>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</si>
  <si>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</si>
  <si>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</si>
  <si>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</si>
  <si>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</si>
  <si>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</si>
  <si>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</si>
  <si>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</si>
  <si>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</si>
  <si>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</si>
  <si>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</si>
  <si>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</si>
  <si>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</si>
  <si>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</si>
  <si>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</si>
  <si>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</si>
  <si>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</si>
  <si>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</si>
  <si>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</si>
  <si>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</si>
  <si>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</si>
  <si>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</si>
  <si>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</si>
  <si>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</si>
  <si>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</si>
  <si>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</si>
  <si>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</si>
  <si>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</si>
  <si>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</si>
  <si>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</si>
  <si>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</si>
  <si>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</si>
  <si>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</si>
  <si>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</si>
  <si>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</si>
  <si>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</si>
  <si>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</si>
  <si>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</si>
  <si>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</si>
  <si>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</si>
  <si>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</si>
  <si>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</si>
  <si>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</si>
  <si>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</si>
  <si>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</si>
  <si>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</si>
  <si>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</si>
  <si>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</si>
  <si>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</si>
  <si>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</si>
  <si>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</si>
  <si>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</si>
  <si>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</si>
  <si>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</si>
  <si>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</si>
  <si>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</si>
  <si>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</si>
  <si>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</si>
  <si>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</si>
  <si>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</si>
  <si>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</si>
  <si>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</si>
  <si>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</si>
  <si>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</si>
  <si>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</si>
  <si>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</si>
  <si>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</si>
  <si>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</si>
  <si>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</si>
  <si>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</si>
  <si>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</si>
  <si>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</si>
  <si>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</si>
  <si>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</si>
  <si>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</si>
  <si>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</si>
  <si>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</si>
  <si>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</si>
  <si>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</si>
  <si>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</si>
  <si>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</si>
  <si>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</si>
  <si>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</si>
  <si>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</si>
  <si>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</si>
  <si>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</si>
  <si>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</si>
  <si>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</si>
  <si>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</si>
  <si>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</si>
  <si>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</si>
  <si>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</si>
  <si>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</si>
  <si>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</si>
  <si>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</si>
  <si>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</si>
  <si>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</si>
  <si>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</si>
  <si>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</si>
  <si>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</si>
  <si>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</si>
  <si>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</si>
  <si>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</si>
  <si>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</si>
  <si>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</si>
  <si>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</si>
  <si>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</si>
  <si>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</si>
  <si>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</si>
  <si>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</si>
  <si>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</si>
  <si>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</si>
  <si>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</si>
  <si>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</si>
  <si>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</si>
  <si>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</si>
  <si>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</si>
  <si>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</si>
  <si>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</si>
  <si>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</si>
  <si>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</si>
  <si>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</si>
  <si>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</si>
  <si>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</si>
  <si>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</si>
  <si>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</si>
  <si>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</si>
  <si>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</si>
  <si>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</si>
  <si>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</si>
  <si>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</si>
  <si>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</si>
  <si>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</si>
  <si>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</si>
  <si>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</si>
  <si>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</si>
  <si>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</si>
  <si>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</si>
  <si>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</si>
  <si>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</si>
  <si>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</si>
  <si>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</si>
  <si>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</si>
  <si>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</si>
  <si>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</si>
  <si>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</si>
  <si>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</si>
  <si>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</si>
  <si>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</si>
  <si>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</si>
  <si>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</si>
  <si>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</si>
  <si>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</si>
  <si>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</si>
  <si>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</si>
  <si>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</si>
  <si>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</si>
  <si>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</si>
  <si>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</si>
  <si>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</si>
  <si>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</si>
  <si>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</si>
  <si>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</si>
  <si>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</si>
  <si>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</si>
  <si>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</si>
  <si>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</si>
  <si>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</si>
  <si>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</si>
  <si>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</si>
  <si>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</si>
  <si>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</si>
  <si>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</si>
  <si>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</si>
  <si>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</si>
  <si>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</si>
  <si>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</si>
  <si>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</si>
  <si>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</si>
  <si>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</si>
  <si>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</si>
  <si>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</si>
  <si>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</si>
  <si>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</si>
  <si>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</si>
  <si>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</si>
  <si>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</si>
  <si>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</si>
  <si>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</si>
  <si>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</si>
  <si>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</si>
  <si>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</si>
  <si>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</si>
  <si>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</si>
  <si>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</si>
  <si>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</si>
  <si>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</si>
  <si>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</si>
  <si>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</si>
  <si>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</si>
  <si>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</si>
  <si>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</si>
  <si>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</si>
  <si>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</si>
  <si>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</si>
  <si>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</si>
  <si>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</si>
  <si>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</si>
  <si>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</si>
  <si>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</si>
  <si>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</si>
  <si>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</si>
  <si>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</si>
  <si>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</si>
  <si>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</si>
  <si>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</si>
  <si>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</si>
  <si>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</si>
  <si>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</si>
  <si>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</si>
  <si>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</si>
  <si>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</si>
  <si>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</si>
  <si>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</si>
  <si>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</si>
  <si>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</si>
  <si>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</si>
  <si>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</si>
  <si>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</si>
  <si>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</si>
  <si>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</si>
  <si>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</si>
  <si>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</si>
  <si>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</si>
  <si>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</si>
  <si>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</si>
  <si>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</si>
  <si>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</si>
  <si>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</si>
  <si>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</si>
  <si>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</si>
  <si>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</si>
  <si>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</si>
  <si>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</si>
  <si>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</si>
  <si>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</si>
  <si>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</si>
  <si>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</si>
  <si>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</si>
  <si>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</si>
  <si>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</si>
  <si>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</si>
  <si>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</si>
  <si>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</si>
  <si>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</si>
  <si>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</si>
  <si>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</si>
  <si>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</si>
  <si>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</si>
  <si>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</si>
  <si>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</si>
  <si>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</si>
  <si>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</si>
  <si>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</si>
  <si>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</si>
  <si>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</si>
  <si>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</si>
  <si>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</si>
  <si>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</si>
  <si>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</si>
  <si>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</si>
  <si>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</si>
  <si>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</si>
  <si>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</si>
  <si>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</si>
  <si>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</si>
  <si>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</si>
  <si>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</si>
  <si>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</si>
  <si>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</si>
  <si>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</si>
  <si>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</si>
  <si>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</si>
  <si>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</si>
  <si>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</si>
  <si>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</si>
  <si>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</si>
  <si>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</si>
  <si>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</si>
  <si>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</si>
  <si>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</si>
  <si>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</si>
  <si>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</si>
  <si>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</si>
  <si>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</si>
  <si>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</si>
  <si>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</si>
  <si>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</si>
  <si>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</si>
  <si>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</si>
  <si>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</si>
  <si>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</si>
  <si>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</si>
  <si>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</si>
  <si>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</si>
  <si>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</si>
  <si>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</si>
  <si>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</si>
  <si>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</si>
  <si>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</si>
  <si>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</si>
  <si>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</si>
  <si>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</si>
  <si>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</si>
  <si>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</si>
  <si>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</si>
  <si>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</si>
  <si>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</si>
  <si>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</si>
  <si>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</si>
  <si>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</si>
  <si>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</si>
  <si>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</si>
  <si>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</si>
  <si>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</si>
  <si>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</si>
  <si>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</si>
  <si>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</si>
  <si>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</si>
  <si>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</si>
  <si>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</si>
  <si>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</si>
  <si>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</si>
  <si>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</si>
  <si>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</si>
  <si>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</si>
  <si>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</si>
  <si>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</si>
  <si>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</si>
  <si>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</si>
  <si>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</si>
  <si>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</si>
  <si>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</si>
  <si>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</si>
  <si>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</si>
  <si>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</si>
  <si>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</si>
  <si>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</si>
  <si>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</si>
  <si>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</si>
  <si>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</si>
  <si>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</si>
  <si>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</si>
  <si>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</si>
  <si>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</si>
  <si>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</si>
  <si>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</si>
  <si>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</si>
  <si>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</si>
  <si>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</si>
  <si>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</si>
  <si>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</si>
  <si>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</si>
  <si>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</si>
  <si>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</si>
  <si>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</si>
  <si>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</si>
  <si>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</si>
  <si>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</si>
  <si>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</si>
  <si>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</si>
  <si>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</si>
  <si>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</si>
  <si>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</si>
  <si>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</si>
  <si>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</si>
  <si>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</si>
  <si>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</si>
  <si>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</si>
  <si>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</si>
  <si>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</si>
  <si>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</si>
  <si>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</si>
  <si>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</si>
  <si>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</si>
  <si>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</si>
  <si>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</si>
  <si>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</si>
  <si>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</si>
  <si>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</si>
  <si>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</si>
  <si>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</si>
  <si>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</si>
  <si>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</si>
  <si>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</si>
  <si>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</si>
  <si>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</si>
  <si>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</si>
  <si>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</si>
  <si>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</si>
  <si>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</si>
  <si>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</si>
  <si>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</si>
  <si>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</si>
  <si>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</si>
  <si>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</si>
  <si>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</si>
  <si>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</si>
  <si>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</si>
  <si>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</si>
  <si>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</si>
  <si>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</si>
  <si>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</si>
  <si>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</si>
  <si>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</si>
  <si>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</si>
  <si>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</si>
  <si>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</si>
  <si>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</si>
  <si>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</si>
  <si>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</si>
  <si>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</si>
  <si>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</si>
  <si>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</si>
  <si>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</si>
  <si>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</si>
  <si>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</si>
  <si>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</si>
  <si>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</si>
  <si>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</si>
  <si>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</si>
  <si>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</si>
  <si>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</si>
  <si>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</si>
  <si>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</si>
  <si>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</si>
  <si>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</si>
  <si>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</si>
  <si>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</si>
  <si>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</si>
  <si>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</si>
  <si>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</si>
  <si>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</si>
  <si>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</si>
  <si>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</si>
  <si>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</si>
  <si>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</si>
  <si>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</si>
  <si>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</si>
  <si>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</si>
  <si>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</si>
  <si>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</si>
  <si>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</si>
  <si>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</si>
  <si>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</si>
  <si>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</si>
  <si>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</si>
  <si>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</si>
  <si>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</si>
  <si>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</si>
  <si>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</si>
  <si>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</si>
  <si>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</si>
  <si>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</si>
  <si>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</si>
  <si>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</si>
  <si>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</si>
  <si>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</si>
  <si>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</si>
  <si>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</si>
  <si>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</si>
  <si>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</si>
  <si>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</si>
  <si>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</si>
  <si>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</si>
  <si>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</si>
  <si>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</si>
  <si>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</si>
  <si>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</si>
  <si>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</si>
  <si>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</si>
  <si>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</si>
  <si>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</si>
  <si>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</si>
  <si>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</si>
  <si>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</si>
  <si>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</si>
  <si>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</si>
  <si>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</si>
  <si>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</si>
  <si>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</si>
  <si>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</si>
  <si>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</si>
  <si>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</si>
  <si>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</si>
  <si>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</si>
  <si>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</si>
  <si>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</si>
  <si>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</si>
  <si>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</si>
  <si>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</si>
  <si>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</si>
  <si>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</si>
  <si>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</si>
  <si>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</si>
  <si>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</si>
  <si>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</si>
  <si>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</si>
  <si>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</si>
  <si>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</si>
  <si>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</si>
  <si>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</si>
  <si>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</si>
  <si>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</si>
  <si>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</si>
  <si>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</si>
  <si>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</si>
  <si>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</si>
  <si>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</si>
  <si>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</si>
  <si>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</si>
  <si>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</si>
  <si>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</si>
  <si>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</si>
  <si>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</si>
  <si>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</si>
  <si>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</si>
  <si>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</si>
  <si>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</si>
  <si>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</si>
  <si>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</si>
  <si>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</si>
  <si>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</si>
  <si>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</si>
  <si>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</si>
  <si>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</si>
  <si>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</si>
  <si>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</si>
  <si>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</si>
  <si>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</si>
  <si>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</si>
  <si>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</si>
  <si>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</si>
  <si>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</si>
  <si>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</si>
  <si>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</si>
  <si>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</si>
  <si>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</si>
  <si>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</si>
  <si>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</si>
  <si>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</si>
  <si>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</si>
  <si>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</si>
  <si>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</si>
  <si>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</si>
  <si>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</si>
  <si>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</si>
  <si>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</si>
  <si>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</si>
  <si>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</si>
  <si>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</si>
  <si>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</si>
  <si>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</si>
  <si>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</si>
  <si>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</si>
  <si>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</si>
  <si>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</si>
  <si>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</si>
  <si>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</si>
  <si>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</si>
  <si>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</si>
  <si>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</si>
  <si>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</si>
  <si>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</si>
  <si>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</si>
  <si>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</si>
  <si>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</si>
  <si>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</si>
  <si>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</si>
  <si>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</si>
  <si>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</si>
  <si>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</si>
  <si>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</si>
  <si>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</si>
  <si>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</si>
  <si>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</si>
  <si>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</si>
  <si>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</si>
  <si>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</si>
  <si>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</si>
  <si>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</si>
  <si>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</si>
  <si>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</si>
  <si>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</si>
  <si>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</si>
  <si>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</si>
  <si>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</si>
  <si>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</si>
  <si>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</si>
  <si>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</si>
  <si>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</si>
  <si>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</si>
  <si>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</si>
  <si>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</si>
  <si>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</si>
  <si>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</si>
  <si>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</si>
  <si>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</si>
  <si>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</si>
  <si>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</si>
  <si>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</si>
  <si>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</si>
  <si>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</si>
  <si>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</si>
  <si>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</si>
  <si>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</si>
  <si>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</si>
  <si>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</si>
  <si>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</si>
  <si>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</si>
  <si>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</si>
  <si>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</si>
  <si>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</si>
  <si>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</si>
  <si>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</si>
  <si>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</si>
  <si>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</si>
  <si>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</si>
  <si>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</si>
  <si>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</si>
  <si>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</si>
  <si>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</si>
  <si>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</si>
  <si>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</si>
  <si>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</si>
  <si>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</si>
  <si>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</si>
  <si>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</si>
  <si>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</si>
  <si>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</si>
  <si>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</si>
  <si>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</si>
  <si>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</si>
  <si>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</si>
  <si>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</si>
  <si>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</si>
  <si>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</si>
  <si>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</si>
  <si>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</si>
  <si>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</si>
  <si>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</si>
  <si>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</si>
  <si>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</si>
  <si>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</si>
  <si>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</si>
  <si>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</si>
  <si>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</si>
  <si>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</si>
  <si>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</si>
  <si>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</si>
  <si>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</si>
  <si>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</si>
  <si>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</si>
  <si>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</si>
  <si>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</si>
  <si>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</si>
  <si>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</si>
  <si>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</si>
  <si>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</si>
  <si>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</si>
  <si>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</si>
  <si>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</si>
  <si>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</si>
  <si>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</si>
  <si>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</si>
  <si>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</si>
  <si>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</si>
  <si>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</si>
  <si>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</si>
  <si>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</si>
  <si>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</si>
  <si>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</si>
  <si>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</si>
  <si>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</si>
  <si>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</si>
  <si>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</si>
  <si>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</si>
  <si>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</si>
  <si>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</si>
  <si>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</si>
  <si>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</si>
  <si>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</si>
  <si>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</si>
  <si>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</si>
  <si>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</si>
  <si>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</si>
  <si>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</si>
  <si>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</si>
  <si>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</si>
  <si>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</si>
  <si>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</si>
  <si>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</si>
  <si>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</si>
  <si>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</si>
  <si>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</si>
  <si>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</si>
  <si>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</si>
  <si>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</si>
  <si>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</si>
  <si>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</si>
  <si>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</si>
  <si>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</si>
  <si>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</si>
  <si>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</si>
  <si>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</si>
  <si>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</si>
  <si>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</si>
  <si>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</si>
  <si>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</si>
  <si>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</si>
  <si>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</si>
  <si>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</si>
  <si>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</si>
  <si>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</si>
  <si>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</si>
  <si>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</si>
  <si>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</si>
  <si>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</si>
  <si>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</si>
  <si>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</si>
  <si>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</si>
  <si>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</si>
  <si>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</si>
  <si>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</si>
  <si>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</si>
  <si>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</si>
  <si>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</si>
  <si>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</si>
  <si>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</si>
  <si>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</si>
  <si>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</si>
  <si>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</si>
  <si>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</si>
  <si>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</si>
  <si>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</si>
  <si>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</si>
  <si>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</si>
  <si>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</si>
  <si>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</si>
  <si>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</si>
  <si>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</si>
  <si>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</si>
  <si>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</si>
  <si>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</si>
  <si>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</si>
  <si>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</si>
  <si>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</si>
  <si>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</si>
  <si>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</si>
  <si>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</si>
  <si>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</si>
  <si>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</si>
  <si>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</si>
  <si>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</si>
  <si>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</si>
  <si>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</si>
  <si>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</si>
  <si>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</si>
  <si>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</si>
  <si>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</si>
  <si>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</si>
  <si>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</si>
  <si>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</si>
  <si>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</si>
  <si>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</si>
  <si>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</si>
  <si>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</si>
  <si>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</si>
  <si>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</si>
  <si>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</si>
  <si>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</si>
  <si>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</si>
  <si>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</si>
  <si>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</si>
  <si>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</si>
  <si>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</si>
  <si>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</si>
  <si>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</si>
  <si>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</si>
  <si>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</si>
  <si>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</si>
  <si>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</si>
  <si>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</si>
  <si>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</si>
  <si>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</si>
  <si>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</si>
  <si>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</si>
  <si>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</si>
  <si>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</si>
  <si>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</si>
  <si>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</si>
  <si>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</si>
  <si>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</si>
  <si>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</si>
  <si>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</si>
  <si>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</si>
  <si>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</si>
  <si>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</si>
  <si>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</si>
  <si>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</si>
  <si>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</si>
  <si>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</si>
  <si>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</si>
  <si>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</si>
  <si>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</si>
  <si>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</si>
  <si>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</si>
  <si>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</si>
  <si>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</si>
  <si>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</si>
  <si>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</si>
  <si>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</si>
  <si>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</si>
  <si>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</si>
  <si>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</si>
  <si>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</si>
  <si>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</si>
  <si>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</si>
  <si>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</si>
  <si>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</si>
  <si>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</si>
  <si>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</si>
  <si>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</si>
  <si>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</si>
  <si>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</si>
  <si>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</si>
  <si>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</si>
  <si>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</si>
  <si>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</si>
  <si>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</si>
  <si>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</si>
  <si>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</si>
  <si>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</si>
  <si>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</si>
  <si>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</si>
  <si>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</si>
  <si>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</si>
  <si>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</si>
  <si>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</si>
  <si>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</si>
  <si>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</si>
  <si>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</si>
  <si>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</si>
  <si>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</si>
  <si>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</si>
  <si>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</si>
  <si>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</si>
  <si>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</si>
  <si>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</si>
  <si>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</si>
  <si>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</si>
  <si>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</si>
  <si>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</si>
  <si>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</si>
  <si>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</si>
  <si>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</si>
  <si>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</si>
  <si>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</si>
  <si>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</si>
  <si>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</si>
  <si>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</si>
  <si>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</si>
  <si>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</si>
  <si>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</si>
  <si>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</si>
  <si>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</si>
  <si>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</si>
  <si>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</si>
  <si>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</si>
  <si>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</si>
  <si>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</si>
  <si>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</si>
  <si>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</si>
  <si>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</si>
  <si>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</si>
  <si>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</si>
  <si>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</si>
  <si>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</si>
  <si>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</si>
  <si>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</si>
  <si>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</si>
  <si>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</si>
  <si>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</si>
  <si>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</si>
  <si>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</si>
  <si>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</si>
  <si>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</si>
  <si>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</si>
  <si>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</si>
  <si>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</si>
  <si>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</si>
  <si>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</si>
  <si>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</si>
  <si>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</si>
  <si>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</si>
  <si>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</si>
  <si>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</si>
  <si>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</si>
  <si>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</si>
  <si>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</si>
  <si>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</si>
  <si>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</si>
  <si>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</si>
  <si>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</si>
  <si>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</si>
  <si>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</si>
  <si>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</si>
  <si>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</si>
  <si>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</si>
  <si>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</si>
  <si>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</si>
  <si>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</si>
  <si>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</si>
  <si>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</si>
  <si>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</si>
  <si>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</si>
  <si>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</si>
  <si>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</si>
  <si>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</si>
  <si>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</si>
  <si>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</si>
  <si>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</si>
  <si>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</si>
  <si>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</si>
  <si>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</si>
  <si>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</si>
  <si>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</si>
  <si>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</si>
  <si>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</si>
  <si>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</si>
  <si>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</si>
  <si>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</si>
  <si>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</si>
  <si>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</si>
  <si>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</si>
  <si>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</si>
  <si>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</si>
  <si>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</si>
  <si>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</si>
  <si>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</si>
  <si>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</si>
  <si>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</si>
  <si>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</si>
  <si>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</si>
  <si>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</si>
  <si>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</si>
  <si>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</si>
  <si>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</si>
  <si>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</si>
  <si>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</si>
  <si>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</si>
  <si>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</si>
  <si>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</si>
  <si>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</si>
  <si>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</si>
  <si>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</si>
  <si>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</si>
  <si>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</si>
  <si>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</si>
  <si>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</si>
  <si>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</si>
  <si>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</si>
  <si>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</si>
  <si>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</si>
  <si>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</si>
  <si>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</si>
  <si>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</si>
  <si>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</si>
  <si>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</si>
  <si>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</si>
  <si>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</si>
  <si>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</si>
  <si>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</si>
  <si>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</si>
  <si>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</si>
  <si>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</si>
  <si>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</si>
  <si>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</si>
  <si>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</si>
  <si>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</si>
  <si>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</si>
  <si>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</si>
  <si>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</si>
  <si>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</si>
  <si>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</si>
  <si>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</si>
  <si>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</si>
  <si>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</si>
  <si>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</si>
  <si>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</si>
  <si>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</si>
  <si>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</si>
  <si>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</si>
  <si>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</si>
  <si>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</si>
  <si>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</si>
  <si>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</si>
  <si>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</si>
  <si>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</si>
  <si>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</si>
  <si>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</si>
  <si>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</si>
  <si>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</si>
  <si>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</si>
  <si>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</si>
  <si>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</si>
  <si>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</si>
  <si>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</si>
  <si>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</si>
  <si>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</si>
  <si>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</si>
  <si>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</si>
  <si>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</si>
  <si>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</si>
  <si>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</si>
  <si>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</si>
  <si>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</si>
  <si>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</si>
  <si>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</si>
  <si>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</si>
  <si>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</si>
  <si>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</si>
  <si>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</si>
  <si>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</si>
  <si>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</si>
  <si>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</si>
  <si>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</si>
  <si>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</si>
  <si>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</si>
  <si>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</si>
  <si>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</si>
  <si>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</si>
  <si>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</si>
  <si>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</si>
  <si>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</si>
  <si>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</si>
  <si>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</si>
  <si>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</si>
  <si>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</si>
  <si>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</si>
  <si>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</si>
  <si>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</si>
  <si>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</si>
  <si>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</si>
  <si>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</si>
  <si>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</si>
  <si>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</si>
  <si>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</si>
  <si>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</si>
  <si>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</si>
  <si>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</si>
  <si>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</si>
  <si>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</si>
  <si>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</si>
  <si>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</si>
  <si>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</si>
  <si>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</si>
  <si>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</si>
  <si>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</si>
  <si>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</si>
  <si>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</si>
  <si>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</si>
  <si>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</si>
  <si>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</si>
  <si>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</si>
  <si>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</si>
  <si>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</si>
  <si>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</si>
  <si>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</si>
  <si>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</si>
  <si>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</si>
  <si>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</si>
  <si>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</si>
  <si>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</si>
  <si>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</si>
  <si>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</si>
  <si>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</si>
  <si>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</si>
  <si>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</si>
  <si>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</si>
  <si>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</si>
  <si>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</si>
  <si>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</si>
  <si>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</si>
  <si>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</si>
  <si>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</si>
  <si>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</si>
  <si>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</si>
  <si>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</si>
  <si>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</si>
  <si>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</si>
  <si>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</si>
  <si>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</si>
  <si>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</si>
  <si>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</si>
  <si>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</si>
  <si>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</si>
  <si>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</si>
  <si>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</si>
  <si>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</si>
  <si>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</si>
  <si>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</si>
  <si>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</si>
  <si>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</si>
  <si>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</si>
  <si>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</si>
  <si>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</si>
  <si>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</si>
  <si>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</si>
  <si>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</si>
  <si>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</si>
  <si>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</si>
  <si>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</si>
  <si>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</si>
  <si>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</si>
  <si>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</si>
  <si>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</si>
  <si>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</si>
  <si>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</si>
  <si>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</si>
  <si>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</si>
  <si>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</si>
  <si>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</si>
  <si>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</si>
  <si>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</si>
  <si>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</si>
  <si>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</si>
  <si>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</si>
  <si>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</si>
  <si>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</si>
  <si>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</si>
  <si>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</si>
  <si>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</si>
  <si>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</si>
  <si>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</si>
  <si>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</si>
  <si>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</si>
  <si>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</si>
  <si>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</si>
  <si>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</si>
  <si>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</si>
  <si>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</si>
  <si>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</si>
  <si>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</si>
  <si>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</si>
  <si>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</si>
  <si>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</si>
  <si>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</si>
  <si>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</si>
  <si>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</si>
  <si>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</si>
  <si>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</si>
  <si>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</si>
  <si>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</si>
  <si>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</si>
  <si>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</si>
  <si>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</si>
  <si>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</si>
  <si>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</si>
  <si>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</si>
  <si>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</si>
  <si>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</si>
  <si>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</si>
  <si>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</si>
  <si>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</si>
  <si>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</si>
  <si>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</si>
  <si>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</si>
  <si>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</si>
  <si>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</si>
  <si>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</si>
  <si>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</si>
  <si>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</si>
  <si>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</si>
  <si>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</si>
  <si>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</si>
  <si>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</si>
  <si>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</si>
  <si>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</si>
  <si>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</si>
  <si>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</si>
  <si>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</si>
  <si>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</si>
  <si>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</si>
  <si>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</si>
  <si>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</si>
  <si>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</si>
  <si>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</si>
  <si>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</si>
  <si>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</si>
  <si>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</si>
  <si>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</si>
  <si>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</si>
  <si>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</si>
  <si>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</si>
  <si>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</si>
  <si>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</si>
  <si>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</si>
  <si>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</si>
  <si>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</si>
  <si>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</si>
  <si>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</si>
  <si>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</si>
  <si>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</si>
  <si>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</si>
  <si>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</si>
  <si>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</si>
  <si>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</si>
  <si>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</si>
  <si>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</si>
  <si>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</si>
  <si>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</si>
  <si>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</si>
  <si>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</si>
  <si>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</si>
  <si>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</si>
  <si>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</si>
  <si>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</si>
  <si>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</si>
  <si>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</si>
  <si>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</si>
  <si>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</si>
  <si>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</si>
  <si>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</si>
  <si>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</si>
  <si>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</si>
  <si>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</si>
  <si>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</si>
  <si>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</si>
  <si>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</si>
  <si>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</si>
  <si>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</si>
  <si>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</si>
  <si>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</si>
  <si>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</si>
  <si>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</si>
  <si>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</si>
  <si>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</si>
  <si>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</si>
  <si>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</si>
  <si>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</si>
  <si>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</si>
  <si>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</si>
  <si>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</si>
  <si>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</si>
  <si>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</si>
  <si>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</si>
  <si>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</si>
  <si>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</si>
  <si>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</si>
  <si>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</si>
  <si>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</si>
  <si>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</si>
  <si>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</si>
  <si>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</si>
  <si>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</si>
  <si>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</si>
  <si>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</si>
  <si>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</si>
  <si>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</si>
  <si>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</si>
  <si>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</si>
  <si>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</si>
  <si>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</si>
  <si>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</si>
  <si>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</si>
  <si>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</si>
  <si>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</si>
  <si>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</si>
  <si>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</si>
  <si>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</si>
  <si>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</si>
  <si>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</si>
  <si>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</si>
  <si>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</si>
  <si>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</si>
  <si>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</si>
  <si>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</si>
  <si>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</si>
  <si>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</si>
  <si>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</si>
  <si>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</si>
  <si>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</si>
  <si>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</si>
  <si>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</si>
  <si>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</si>
  <si>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</si>
  <si>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</si>
  <si>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</si>
  <si>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</si>
  <si>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</si>
  <si>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</si>
  <si>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</si>
  <si>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</si>
  <si>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</si>
  <si>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</si>
  <si>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</si>
  <si>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</si>
  <si>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</si>
  <si>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</si>
  <si>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</si>
  <si>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</si>
  <si>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</si>
  <si>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</si>
  <si>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</si>
  <si>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</si>
  <si>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</si>
  <si>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</si>
  <si>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</si>
  <si>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</si>
  <si>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</si>
  <si>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</si>
  <si>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</si>
  <si>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</si>
  <si>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</si>
  <si>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</si>
  <si>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</si>
  <si>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</si>
  <si>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</si>
  <si>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</si>
  <si>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</si>
  <si>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</si>
  <si>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</si>
  <si>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</si>
  <si>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</si>
  <si>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</si>
  <si>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</si>
  <si>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</si>
  <si>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</si>
  <si>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</si>
  <si>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</si>
  <si>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</si>
  <si>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</si>
  <si>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</si>
  <si>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</si>
  <si>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</si>
  <si>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</si>
  <si>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</si>
  <si>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</si>
  <si>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</si>
  <si>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</si>
  <si>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</si>
  <si>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</si>
  <si>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</si>
  <si>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</si>
  <si>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</si>
  <si>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</si>
  <si>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</si>
  <si>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</si>
  <si>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</si>
  <si>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</si>
  <si>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</si>
  <si>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</si>
  <si>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</si>
  <si>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</si>
  <si>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</si>
  <si>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</si>
  <si>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</si>
  <si>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</si>
  <si>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</si>
  <si>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</si>
  <si>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</si>
  <si>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</si>
  <si>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</si>
  <si>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</si>
  <si>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</si>
  <si>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</si>
  <si>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</si>
  <si>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</si>
  <si>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</si>
  <si>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</si>
  <si>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</si>
  <si>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</si>
  <si>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</si>
  <si>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</si>
  <si>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</si>
  <si>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</si>
  <si>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</si>
  <si>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</si>
  <si>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</si>
  <si>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</si>
  <si>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</si>
  <si>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</si>
  <si>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</si>
  <si>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</si>
  <si>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</si>
  <si>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</si>
  <si>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</si>
  <si>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</si>
  <si>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</si>
  <si>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</si>
  <si>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</si>
  <si>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</si>
  <si>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</si>
  <si>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</si>
  <si>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</si>
  <si>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</si>
  <si>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</si>
  <si>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</si>
  <si>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</si>
  <si>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</si>
  <si>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</si>
  <si>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</si>
  <si>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</si>
  <si>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</si>
  <si>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</si>
  <si>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</si>
  <si>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</si>
  <si>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</si>
  <si>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</si>
  <si>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</si>
  <si>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</si>
  <si>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</si>
  <si>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</si>
  <si>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</si>
  <si>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</si>
  <si>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</si>
  <si>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</si>
  <si>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</si>
  <si>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</si>
  <si>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</si>
  <si>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</si>
  <si>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</si>
  <si>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</si>
  <si>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</si>
  <si>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</si>
  <si>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</si>
  <si>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</si>
  <si>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</si>
  <si>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</si>
  <si>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</si>
  <si>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</si>
  <si>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</si>
  <si>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</si>
  <si>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</si>
  <si>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</si>
  <si>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</si>
  <si>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</si>
  <si>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</si>
  <si>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</si>
  <si>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</si>
  <si>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</si>
  <si>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</si>
  <si>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</si>
  <si>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</si>
  <si>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</si>
  <si>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</si>
  <si>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</si>
  <si>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</si>
  <si>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</si>
  <si>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</si>
  <si>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</si>
  <si>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</si>
  <si>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</si>
  <si>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</si>
  <si>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</si>
  <si>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</si>
  <si>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</si>
  <si>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</si>
  <si>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</si>
  <si>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</si>
  <si>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</si>
  <si>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</si>
  <si>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</si>
  <si>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</si>
  <si>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</si>
  <si>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</si>
  <si>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</si>
  <si>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</si>
  <si>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</si>
  <si>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</si>
  <si>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</si>
  <si>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</si>
  <si>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</si>
  <si>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</si>
  <si>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</si>
  <si>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</si>
  <si>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</si>
  <si>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</si>
  <si>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</si>
  <si>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</si>
  <si>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</si>
  <si>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</si>
  <si>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</si>
  <si>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</si>
  <si>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</si>
  <si>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</si>
  <si>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</si>
  <si>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</si>
  <si>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</si>
  <si>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</si>
  <si>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</si>
  <si>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</si>
  <si>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</si>
  <si>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</si>
  <si>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</si>
  <si>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</si>
  <si>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</si>
  <si>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</si>
  <si>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</si>
  <si>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</si>
  <si>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</si>
  <si>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</si>
  <si>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</si>
  <si>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</si>
  <si>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</si>
  <si>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</si>
  <si>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</si>
  <si>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</si>
  <si>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</si>
  <si>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</si>
  <si>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</si>
  <si>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</si>
  <si>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</si>
  <si>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</si>
  <si>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</si>
  <si>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</si>
  <si>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</si>
  <si>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</si>
  <si>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</si>
  <si>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</si>
  <si>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</si>
  <si>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</si>
  <si>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</si>
  <si>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</si>
  <si>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</si>
  <si>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</si>
  <si>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</si>
  <si>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</si>
  <si>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</si>
  <si>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</si>
  <si>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</si>
  <si>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</si>
  <si>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</si>
  <si>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</si>
  <si>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</si>
  <si>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</si>
  <si>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</si>
  <si>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</si>
  <si>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</si>
  <si>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</si>
  <si>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</si>
  <si>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</si>
  <si>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</si>
  <si>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</si>
  <si>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</si>
  <si>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</si>
  <si>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</si>
  <si>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</si>
  <si>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</si>
  <si>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</si>
  <si>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</si>
  <si>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</si>
  <si>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</si>
  <si>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</si>
  <si>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</si>
  <si>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</si>
  <si>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</si>
  <si>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</si>
  <si>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</si>
  <si>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</si>
  <si>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</si>
  <si>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</si>
  <si>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</si>
  <si>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</si>
  <si>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</si>
  <si>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</si>
  <si>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</si>
  <si>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</si>
  <si>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</si>
  <si>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</si>
  <si>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</si>
  <si>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</si>
  <si>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</si>
  <si>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</si>
  <si>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</si>
  <si>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</si>
  <si>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</si>
  <si>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</si>
  <si>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</si>
  <si>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</si>
  <si>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</si>
  <si>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</si>
  <si>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</si>
  <si>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</si>
  <si>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</si>
  <si>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</si>
  <si>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</si>
  <si>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</si>
  <si>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</si>
  <si>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</si>
  <si>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</si>
  <si>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</si>
  <si>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</si>
  <si>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</si>
  <si>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</si>
  <si>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</si>
  <si>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</si>
  <si>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</si>
  <si>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</si>
  <si>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</si>
  <si>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</si>
  <si>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</si>
  <si>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</si>
  <si>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</si>
  <si>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</si>
  <si>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</si>
  <si>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</si>
  <si>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</si>
  <si>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</si>
  <si>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</si>
  <si>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</si>
  <si>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</si>
  <si>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</si>
  <si>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</si>
  <si>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</si>
  <si>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</si>
  <si>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</si>
  <si>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</si>
  <si>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</si>
  <si>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</si>
  <si>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</si>
  <si>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</si>
  <si>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</si>
  <si>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</si>
  <si>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</si>
  <si>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</si>
  <si>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</si>
  <si>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</si>
  <si>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</si>
  <si>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</si>
  <si>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</si>
  <si>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</si>
  <si>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</si>
  <si>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</si>
  <si>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</si>
  <si>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</si>
  <si>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</si>
  <si>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</si>
  <si>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</si>
  <si>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</si>
  <si>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</si>
  <si>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</si>
  <si>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</si>
  <si>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</si>
  <si>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</si>
  <si>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</si>
  <si>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</si>
  <si>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</si>
  <si>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</si>
  <si>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</si>
  <si>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</si>
  <si>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</si>
  <si>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</si>
  <si>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</si>
  <si>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</si>
  <si>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</si>
  <si>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</si>
  <si>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</si>
  <si>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</si>
  <si>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</si>
  <si>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</si>
  <si>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</si>
  <si>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</si>
  <si>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</si>
  <si>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</si>
  <si>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</si>
  <si>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</si>
  <si>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</si>
  <si>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</si>
  <si>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</si>
  <si>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</si>
  <si>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</si>
  <si>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</si>
  <si>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</si>
  <si>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</si>
  <si>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</si>
  <si>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</si>
  <si>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</si>
  <si>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</si>
  <si>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</si>
  <si>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</si>
  <si>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</si>
  <si>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</si>
  <si>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</si>
  <si>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</si>
  <si>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</si>
  <si>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</si>
  <si>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</si>
  <si>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</si>
  <si>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</si>
  <si>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</si>
  <si>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</si>
  <si>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</si>
  <si>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</si>
  <si>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</si>
  <si>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</si>
  <si>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</si>
  <si>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</si>
  <si>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</si>
  <si>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</si>
  <si>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</si>
  <si>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</si>
  <si>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</si>
  <si>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</si>
  <si>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</si>
  <si>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</si>
  <si>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</si>
  <si>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</si>
  <si>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</si>
  <si>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</si>
  <si>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</si>
  <si>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</si>
  <si>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</si>
  <si>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</si>
  <si>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</si>
  <si>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</si>
  <si>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</si>
  <si>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</si>
  <si>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</si>
  <si>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</si>
  <si>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</si>
  <si>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</si>
  <si>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</si>
  <si>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</si>
  <si>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</si>
  <si>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</si>
  <si>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</si>
  <si>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</si>
  <si>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</si>
  <si>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</si>
  <si>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</si>
  <si>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</si>
  <si>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</si>
  <si>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</si>
  <si>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</si>
  <si>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</si>
  <si>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</si>
  <si>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</si>
  <si>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</si>
  <si>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</si>
  <si>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</si>
  <si>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</si>
  <si>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</si>
  <si>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</si>
  <si>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</si>
  <si>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</si>
  <si>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</si>
  <si>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</si>
  <si>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</si>
  <si>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</si>
  <si>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</si>
  <si>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</si>
  <si>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</si>
  <si>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</si>
  <si>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</si>
  <si>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</si>
  <si>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</si>
  <si>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</si>
  <si>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</si>
  <si>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</si>
  <si>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</si>
  <si>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</si>
  <si>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</si>
  <si>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</si>
  <si>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</si>
  <si>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</si>
  <si>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</si>
  <si>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</si>
  <si>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</si>
  <si>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</si>
  <si>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</si>
  <si>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</si>
  <si>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</si>
  <si>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</si>
  <si>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</si>
  <si>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</si>
  <si>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</si>
  <si>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</si>
  <si>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</si>
  <si>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</si>
  <si>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</si>
  <si>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</si>
  <si>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</si>
  <si>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</si>
  <si>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</si>
  <si>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</si>
  <si>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</si>
  <si>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</si>
  <si>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</si>
  <si>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</si>
  <si>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</si>
  <si>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</si>
  <si>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</si>
  <si>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</si>
  <si>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</si>
  <si>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</si>
  <si>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</si>
  <si>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</si>
  <si>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</si>
  <si>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</si>
  <si>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</si>
  <si>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</si>
  <si>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</si>
  <si>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</si>
  <si>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</si>
  <si>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</si>
  <si>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</si>
  <si>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</si>
  <si>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</si>
  <si>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</si>
  <si>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</si>
  <si>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</si>
  <si>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</si>
  <si>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</si>
  <si>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</si>
  <si>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</si>
  <si>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</si>
  <si>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</si>
  <si>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</si>
  <si>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</si>
  <si>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</si>
  <si>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</si>
  <si>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</si>
  <si>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</si>
  <si>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</si>
  <si>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</si>
  <si>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</si>
  <si>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</si>
  <si>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</si>
  <si>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</si>
  <si>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</si>
  <si>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</si>
  <si>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</si>
  <si>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</si>
  <si>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</si>
  <si>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</si>
  <si>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</si>
  <si>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</si>
  <si>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</si>
  <si>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</si>
  <si>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</si>
  <si>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</si>
  <si>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</si>
  <si>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</si>
  <si>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</si>
  <si>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</si>
  <si>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</si>
  <si>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</si>
  <si>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</si>
  <si>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</si>
  <si>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</si>
  <si>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</si>
  <si>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</si>
  <si>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</si>
  <si>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</si>
  <si>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</si>
  <si>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</si>
  <si>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</si>
  <si>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</si>
  <si>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</si>
  <si>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</si>
  <si>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</si>
  <si>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</si>
  <si>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</si>
  <si>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</si>
  <si>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</si>
  <si>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</si>
  <si>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</si>
  <si>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</si>
  <si>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</si>
  <si>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</si>
  <si>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</si>
  <si>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</si>
  <si>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</si>
  <si>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</si>
  <si>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</si>
  <si>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</si>
  <si>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</si>
  <si>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</si>
  <si>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</si>
  <si>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</si>
  <si>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</si>
  <si>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</si>
  <si>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</si>
  <si>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</si>
  <si>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</si>
  <si>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</si>
  <si>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</si>
  <si>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</si>
  <si>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</si>
  <si>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</si>
  <si>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</si>
  <si>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</si>
  <si>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</si>
  <si>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</si>
  <si>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</si>
  <si>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</si>
  <si>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</si>
  <si>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</si>
  <si>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</si>
  <si>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</si>
  <si>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</si>
  <si>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</si>
  <si>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</si>
  <si>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</si>
  <si>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</si>
  <si>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</si>
  <si>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</si>
  <si>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</si>
  <si>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</si>
  <si>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</si>
  <si>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</si>
  <si>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</si>
  <si>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</si>
  <si>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</si>
  <si>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</si>
  <si>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</si>
  <si>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</si>
  <si>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</si>
  <si>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</si>
  <si>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</si>
  <si>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</si>
  <si>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</si>
  <si>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</si>
  <si>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</si>
  <si>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</si>
  <si>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</si>
  <si>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</si>
  <si>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</si>
  <si>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</si>
  <si>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</si>
  <si>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</si>
  <si>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</si>
  <si>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</si>
  <si>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</si>
  <si>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</si>
  <si>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</si>
  <si>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</si>
  <si>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</si>
  <si>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</si>
  <si>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</si>
  <si>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</si>
  <si>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</si>
  <si>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</si>
  <si>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</si>
  <si>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</si>
  <si>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</si>
  <si>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</si>
  <si>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</si>
  <si>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</si>
  <si>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</si>
  <si>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</si>
  <si>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</si>
  <si>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</si>
  <si>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</si>
  <si>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</si>
  <si>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</si>
  <si>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</si>
  <si>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</si>
  <si>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</si>
  <si>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</si>
  <si>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</si>
  <si>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</si>
  <si>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</si>
  <si>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</si>
  <si>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</si>
  <si>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</si>
  <si>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</si>
  <si>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</si>
  <si>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</si>
  <si>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</si>
  <si>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</si>
  <si>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</si>
  <si>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</si>
  <si>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</si>
  <si>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</si>
  <si>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</si>
  <si>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</si>
  <si>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</si>
  <si>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</si>
  <si>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</si>
  <si>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</si>
  <si>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</si>
  <si>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</si>
  <si>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</si>
  <si>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</si>
  <si>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</si>
  <si>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</si>
  <si>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</si>
  <si>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</si>
  <si>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</si>
  <si>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</si>
  <si>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</si>
  <si>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</si>
  <si>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</si>
  <si>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</si>
  <si>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</si>
  <si>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</si>
  <si>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</si>
  <si>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</si>
  <si>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</si>
  <si>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</si>
  <si>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</si>
  <si>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</si>
  <si>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</si>
  <si>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</si>
  <si>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</si>
  <si>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</si>
  <si>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</si>
  <si>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</si>
  <si>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</si>
  <si>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</si>
  <si>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</si>
  <si>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</si>
  <si>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</si>
  <si>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</si>
  <si>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</si>
  <si>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</si>
  <si>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</si>
  <si>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</si>
  <si>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</si>
  <si>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</si>
  <si>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</si>
  <si>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</si>
  <si>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</si>
  <si>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</si>
  <si>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</si>
  <si>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</si>
  <si>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</si>
  <si>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</si>
  <si>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</si>
  <si>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</si>
  <si>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</si>
  <si>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</si>
  <si>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</si>
  <si>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</si>
  <si>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</si>
  <si>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</si>
  <si>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</si>
  <si>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</si>
  <si>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</si>
  <si>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</si>
  <si>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</si>
  <si>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</si>
  <si>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</si>
  <si>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</si>
  <si>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</si>
  <si>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</si>
  <si>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</si>
  <si>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</si>
  <si>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</si>
  <si>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</si>
  <si>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</si>
  <si>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</si>
  <si>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</si>
  <si>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</si>
  <si>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</si>
  <si>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</si>
  <si>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</si>
  <si>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</si>
  <si>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</si>
  <si>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</si>
  <si>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</si>
  <si>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</si>
  <si>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</si>
  <si>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</si>
  <si>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</si>
  <si>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</si>
  <si>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</si>
  <si>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</si>
  <si>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</si>
  <si>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</si>
  <si>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</si>
  <si>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</si>
  <si>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</si>
  <si>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</si>
  <si>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</si>
  <si>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</si>
  <si>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</si>
  <si>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</si>
  <si>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</si>
  <si>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</si>
  <si>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</si>
  <si>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</si>
  <si>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</si>
  <si>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</si>
  <si>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</si>
  <si>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</si>
  <si>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</si>
  <si>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</si>
  <si>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</si>
  <si>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</si>
  <si>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</si>
  <si>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</si>
  <si>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</si>
  <si>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</si>
  <si>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</si>
  <si>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</si>
  <si>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</si>
  <si>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</si>
  <si>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</si>
  <si>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</si>
  <si>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</si>
  <si>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</si>
  <si>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</si>
  <si>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</si>
  <si>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</si>
  <si>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</si>
  <si>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</si>
  <si>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</si>
  <si>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</si>
  <si>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</si>
  <si>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</si>
  <si>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</si>
  <si>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</si>
  <si>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</si>
  <si>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</si>
  <si>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</si>
  <si>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</si>
  <si>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</si>
  <si>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</si>
  <si>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</si>
  <si>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</si>
  <si>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</si>
  <si>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</si>
  <si>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</si>
  <si>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</si>
  <si>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</si>
  <si>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</si>
  <si>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</si>
  <si>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</si>
  <si>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</si>
  <si>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</si>
  <si>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</si>
  <si>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</si>
  <si>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</si>
  <si>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</si>
  <si>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</si>
  <si>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</si>
  <si>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</si>
  <si>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</si>
  <si>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</si>
  <si>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</si>
  <si>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</si>
  <si>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</si>
  <si>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</si>
  <si>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</si>
  <si>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</si>
  <si>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</si>
  <si>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</si>
  <si>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</si>
  <si>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</si>
  <si>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</si>
  <si>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</si>
  <si>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</si>
  <si>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</si>
  <si>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</si>
  <si>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</si>
  <si>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</si>
  <si>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</si>
  <si>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</si>
  <si>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</si>
  <si>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</si>
  <si>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</si>
  <si>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</si>
  <si>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</si>
  <si>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</si>
  <si>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</si>
  <si>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</si>
  <si>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</si>
  <si>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</si>
  <si>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</si>
  <si>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</si>
  <si>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</si>
  <si>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</si>
  <si>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</si>
  <si>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</si>
  <si>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</si>
  <si>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</si>
  <si>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</si>
  <si>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</si>
  <si>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</si>
  <si>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</si>
  <si>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</si>
  <si>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</si>
  <si>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</si>
  <si>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</si>
  <si>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</si>
  <si>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</si>
  <si>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</si>
  <si>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</si>
  <si>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</si>
  <si>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</si>
  <si>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</si>
  <si>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</si>
  <si>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</si>
  <si>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</si>
  <si>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</si>
  <si>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</si>
  <si>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</si>
  <si>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</si>
  <si>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</si>
  <si>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</si>
  <si>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</si>
  <si>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</si>
  <si>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</si>
  <si>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</si>
  <si>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</si>
  <si>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</si>
  <si>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</si>
  <si>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</si>
  <si>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</si>
  <si>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</si>
  <si>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</si>
  <si>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</si>
  <si>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</si>
  <si>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</si>
  <si>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</si>
  <si>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</si>
  <si>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</si>
  <si>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</si>
  <si>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</si>
  <si>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</si>
  <si>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</si>
  <si>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</si>
  <si>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</si>
  <si>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</si>
  <si>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</si>
  <si>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</si>
  <si>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</si>
  <si>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</si>
  <si>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</si>
  <si>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</si>
  <si>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</si>
  <si>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</si>
  <si>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</si>
  <si>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</si>
  <si>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</si>
  <si>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</si>
  <si>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</si>
  <si>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</si>
  <si>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</si>
  <si>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</si>
  <si>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</si>
  <si>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</si>
  <si>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</si>
  <si>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</si>
  <si>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</si>
  <si>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</si>
  <si>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</si>
  <si>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</si>
  <si>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</si>
  <si>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</si>
  <si>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</si>
  <si>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</si>
  <si>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</si>
  <si>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</si>
  <si>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</si>
  <si>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</si>
  <si>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</si>
  <si>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</si>
  <si>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</si>
  <si>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</si>
  <si>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</si>
  <si>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</si>
  <si>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</si>
  <si>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</si>
  <si>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</si>
  <si>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</si>
  <si>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</si>
  <si>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</si>
  <si>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</si>
  <si>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</si>
  <si>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</si>
  <si>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</si>
  <si>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</si>
  <si>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</si>
  <si>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</si>
  <si>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</si>
  <si>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</si>
  <si>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</si>
  <si>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</si>
  <si>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</si>
  <si>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</si>
  <si>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</si>
  <si>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</si>
  <si>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</si>
  <si>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</si>
  <si>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</si>
  <si>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</si>
  <si>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</si>
  <si>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</si>
  <si>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</si>
  <si>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</si>
  <si>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</si>
  <si>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</si>
  <si>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</si>
  <si>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</si>
  <si>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</si>
  <si>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</si>
  <si>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</si>
  <si>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</si>
  <si>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</si>
  <si>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</si>
  <si>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</si>
  <si>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</si>
  <si>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</si>
  <si>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</si>
  <si>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</si>
  <si>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</si>
  <si>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</si>
  <si>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</si>
  <si>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</si>
  <si>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</si>
  <si>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</si>
  <si>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</si>
  <si>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</si>
  <si>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</si>
  <si>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</si>
  <si>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</si>
  <si>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</si>
  <si>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</si>
  <si>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</si>
  <si>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</si>
  <si>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</si>
  <si>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</si>
  <si>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</si>
  <si>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</si>
  <si>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</si>
  <si>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</si>
  <si>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</si>
  <si>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</si>
  <si>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</si>
  <si>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</si>
  <si>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</si>
  <si>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</si>
  <si>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</si>
  <si>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</si>
  <si>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</si>
  <si>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</si>
  <si>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</si>
  <si>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</si>
  <si>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</si>
  <si>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</si>
  <si>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</si>
  <si>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</si>
  <si>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</si>
  <si>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</si>
  <si>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</si>
  <si>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</si>
  <si>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</si>
  <si>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</si>
  <si>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</si>
  <si>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</si>
  <si>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</si>
  <si>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</si>
  <si>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</si>
  <si>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</si>
  <si>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</si>
  <si>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</si>
  <si>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</si>
  <si>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</si>
  <si>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</si>
  <si>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</si>
  <si>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</si>
  <si>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</si>
  <si>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</si>
  <si>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</si>
  <si>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</si>
  <si>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</si>
  <si>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</si>
  <si>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</si>
  <si>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</si>
  <si>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</si>
  <si>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</si>
  <si>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</si>
  <si>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</si>
  <si>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</si>
  <si>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</si>
  <si>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</si>
  <si>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</si>
  <si>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</si>
  <si>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</si>
  <si>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</si>
  <si>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</si>
  <si>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</si>
  <si>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</si>
  <si>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</si>
  <si>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</si>
  <si>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</si>
  <si>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</si>
  <si>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</si>
  <si>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</si>
  <si>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</si>
  <si>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</si>
  <si>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</si>
  <si>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</si>
  <si>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</si>
  <si>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</si>
  <si>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</si>
  <si>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</si>
  <si>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</si>
  <si>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</si>
  <si>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</si>
  <si>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</si>
  <si>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</si>
  <si>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</si>
  <si>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</si>
  <si>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</si>
  <si>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</si>
  <si>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</si>
  <si>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</si>
  <si>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</si>
  <si>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</si>
  <si>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</si>
  <si>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</si>
  <si>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</si>
  <si>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</si>
  <si>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</si>
  <si>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</si>
  <si>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</si>
  <si>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</si>
  <si>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</si>
  <si>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</si>
  <si>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</si>
  <si>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</si>
  <si>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</si>
  <si>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</si>
  <si>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</si>
  <si>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</si>
  <si>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</si>
  <si>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</si>
  <si>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</si>
  <si>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</si>
  <si>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</si>
  <si>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</si>
  <si>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</si>
  <si>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</si>
  <si>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</si>
  <si>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</si>
  <si>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</si>
  <si>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</si>
  <si>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</si>
  <si>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</si>
  <si>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</si>
  <si>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</si>
  <si>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</si>
  <si>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</si>
  <si>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</si>
  <si>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</si>
  <si>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</si>
  <si>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</si>
  <si>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</si>
  <si>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</si>
  <si>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</si>
  <si>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</si>
  <si>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</si>
  <si>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</si>
  <si>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</si>
  <si>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</si>
  <si>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</si>
  <si>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</si>
  <si>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</si>
  <si>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</si>
  <si>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</si>
  <si>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</si>
  <si>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</si>
  <si>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</si>
  <si>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</si>
  <si>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</si>
  <si>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</si>
  <si>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</si>
  <si>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</si>
  <si>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</si>
  <si>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</si>
  <si>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</si>
  <si>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</si>
  <si>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</si>
  <si>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</si>
  <si>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</si>
  <si>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</si>
  <si>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</si>
  <si>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</si>
  <si>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</si>
  <si>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</si>
  <si>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</si>
  <si>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</si>
  <si>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</si>
  <si>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</si>
  <si>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</si>
  <si>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</si>
  <si>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</si>
  <si>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</si>
  <si>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</si>
  <si>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</si>
  <si>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</si>
  <si>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</si>
  <si>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</si>
  <si>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</si>
  <si>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</si>
  <si>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</si>
  <si>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</si>
  <si>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</si>
  <si>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</si>
  <si>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</si>
  <si>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</si>
  <si>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</si>
  <si>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</si>
  <si>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</si>
  <si>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</si>
  <si>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</si>
  <si>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</si>
  <si>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</si>
  <si>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</si>
  <si>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</si>
  <si>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</si>
  <si>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</si>
  <si>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</si>
  <si>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</si>
  <si>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</si>
  <si>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</si>
  <si>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</si>
  <si>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</si>
  <si>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</si>
  <si>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</si>
  <si>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</si>
  <si>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</si>
  <si>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</si>
  <si>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</si>
  <si>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</si>
  <si>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</si>
  <si>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</si>
  <si>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</si>
  <si>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</si>
  <si>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</si>
  <si>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</si>
  <si>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</si>
  <si>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</si>
  <si>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</si>
  <si>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</si>
  <si>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</si>
  <si>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</si>
  <si>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</si>
  <si>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</si>
  <si>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</si>
  <si>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</si>
  <si>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</si>
  <si>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</si>
  <si>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</si>
  <si>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</si>
  <si>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</si>
  <si>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</si>
  <si>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</si>
  <si>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</si>
  <si>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</si>
  <si>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</si>
  <si>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</si>
  <si>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</si>
  <si>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</si>
  <si>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</si>
  <si>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</si>
  <si>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</si>
  <si>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</si>
  <si>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</si>
  <si>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</si>
  <si>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</si>
  <si>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</si>
  <si>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</si>
  <si>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</si>
  <si>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</si>
  <si>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</si>
  <si>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</si>
  <si>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</si>
  <si>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</si>
  <si>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</si>
  <si>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</si>
  <si>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</si>
  <si>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</si>
  <si>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</si>
  <si>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</si>
  <si>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</si>
  <si>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</si>
  <si>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</si>
  <si>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</si>
  <si>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</si>
  <si>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</si>
  <si>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</si>
  <si>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</si>
  <si>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</si>
  <si>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</si>
  <si>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</si>
  <si>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</si>
  <si>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</si>
  <si>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</si>
  <si>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</si>
  <si>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</si>
  <si>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</si>
  <si>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</si>
  <si>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</si>
  <si>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</si>
  <si>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</si>
  <si>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</si>
  <si>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</si>
  <si>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</si>
  <si>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</si>
  <si>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</si>
  <si>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</si>
  <si>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</si>
  <si>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</si>
  <si>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</si>
  <si>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</si>
  <si>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</si>
  <si>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</si>
  <si>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</si>
  <si>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</si>
  <si>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</si>
  <si>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</si>
  <si>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</si>
  <si>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</si>
  <si>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</si>
  <si>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</si>
  <si>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</si>
  <si>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</si>
  <si>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</si>
  <si>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</si>
  <si>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</si>
  <si>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</si>
  <si>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</si>
  <si>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</si>
  <si>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</si>
  <si>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</si>
  <si>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</si>
  <si>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</si>
  <si>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</si>
  <si>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</si>
  <si>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</si>
  <si>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</si>
  <si>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</si>
  <si>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</si>
  <si>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</si>
  <si>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</si>
  <si>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</si>
  <si>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</si>
  <si>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</si>
  <si>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</si>
  <si>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</si>
  <si>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</si>
  <si>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</si>
  <si>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</si>
  <si>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</si>
  <si>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</si>
  <si>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</si>
  <si>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</si>
  <si>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</si>
  <si>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</si>
  <si>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</si>
  <si>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</si>
  <si>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</si>
  <si>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</si>
  <si>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</si>
  <si>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</si>
  <si>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</si>
  <si>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</si>
  <si>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</si>
  <si>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</si>
  <si>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</si>
  <si>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</si>
  <si>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</si>
  <si>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</si>
  <si>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</si>
  <si>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</si>
  <si>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</si>
  <si>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</si>
  <si>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</si>
  <si>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</si>
  <si>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</si>
  <si>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</si>
  <si>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</si>
  <si>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</si>
  <si>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</si>
  <si>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</si>
  <si>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</si>
  <si>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</si>
  <si>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</si>
  <si>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</si>
  <si>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</si>
  <si>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</si>
  <si>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</si>
  <si>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</si>
  <si>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</si>
  <si>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</si>
  <si>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</si>
  <si>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</si>
  <si>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</si>
  <si>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</si>
  <si>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</si>
  <si>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</si>
  <si>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</si>
  <si>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</si>
  <si>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</si>
  <si>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</si>
  <si>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</si>
  <si>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</si>
  <si>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</si>
  <si>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</si>
  <si>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</si>
  <si>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</si>
  <si>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</si>
  <si>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</si>
  <si>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</si>
  <si>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</si>
  <si>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</si>
  <si>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</si>
  <si>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</si>
  <si>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</si>
  <si>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</si>
  <si>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</si>
  <si>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</si>
  <si>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</si>
  <si>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</si>
  <si>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</si>
  <si>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</si>
  <si>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</si>
  <si>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</si>
  <si>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</si>
  <si>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</si>
  <si>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</si>
  <si>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</si>
  <si>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</si>
  <si>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</si>
  <si>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</si>
  <si>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</si>
  <si>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</si>
  <si>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</si>
  <si>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</si>
  <si>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</si>
  <si>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</si>
  <si>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</si>
  <si>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</si>
  <si>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</si>
  <si>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</si>
  <si>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</si>
  <si>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</si>
  <si>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</si>
  <si>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</si>
  <si>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</si>
  <si>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</si>
  <si>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</si>
  <si>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</si>
  <si>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</si>
  <si>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</si>
  <si>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</si>
  <si>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</si>
  <si>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</si>
  <si>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</si>
  <si>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</si>
  <si>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</si>
  <si>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</si>
  <si>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</si>
  <si>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</si>
  <si>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</si>
  <si>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</si>
  <si>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</si>
  <si>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</si>
  <si>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</si>
  <si>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</si>
  <si>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</si>
  <si>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</si>
  <si>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</si>
  <si>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</si>
  <si>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</si>
  <si>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</si>
  <si>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</si>
  <si>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</si>
  <si>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</si>
  <si>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</si>
  <si>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</si>
  <si>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</si>
  <si>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</si>
  <si>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</si>
  <si>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</si>
  <si>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</si>
  <si>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</si>
  <si>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</si>
  <si>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</si>
  <si>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</si>
  <si>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</si>
  <si>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</si>
  <si>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</si>
  <si>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</si>
  <si>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</si>
  <si>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</si>
  <si>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</si>
  <si>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</si>
  <si>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</si>
  <si>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</si>
  <si>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</si>
  <si>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</si>
  <si>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</si>
  <si>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</si>
  <si>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</si>
  <si>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</si>
  <si>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</si>
  <si>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</si>
  <si>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</si>
  <si>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</si>
  <si>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</si>
  <si>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</si>
  <si>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</si>
  <si>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</si>
  <si>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</si>
  <si>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</si>
  <si>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</si>
  <si>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</si>
  <si>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</si>
  <si>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</si>
  <si>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</si>
  <si>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</si>
  <si>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</si>
  <si>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</si>
  <si>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</si>
  <si>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</si>
  <si>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</si>
  <si>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</si>
  <si>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</si>
  <si>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</si>
  <si>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</si>
  <si>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</si>
  <si>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</si>
  <si>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</si>
  <si>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</si>
  <si>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</si>
  <si>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</si>
  <si>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</si>
  <si>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</si>
  <si>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</si>
  <si>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</si>
  <si>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</si>
  <si>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</si>
  <si>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</si>
  <si>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</si>
  <si>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</si>
  <si>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</si>
  <si>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</si>
  <si>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</si>
  <si>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</si>
  <si>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</si>
  <si>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</si>
  <si>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</si>
  <si>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</si>
  <si>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</si>
  <si>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</si>
  <si>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</si>
  <si>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</si>
  <si>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</si>
  <si>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</si>
  <si>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</si>
  <si>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</si>
  <si>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</si>
  <si>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</si>
  <si>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</si>
  <si>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</si>
  <si>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</si>
  <si>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</si>
  <si>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</si>
  <si>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</si>
  <si>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</si>
  <si>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</si>
  <si>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</si>
  <si>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</si>
  <si>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</si>
  <si>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</si>
  <si>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</si>
  <si>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</si>
  <si>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</si>
  <si>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</si>
  <si>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</si>
  <si>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</si>
  <si>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</si>
  <si>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</si>
  <si>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</si>
  <si>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</si>
  <si>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</si>
  <si>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</si>
  <si>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</si>
  <si>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</si>
  <si>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</si>
  <si>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</si>
  <si>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</si>
  <si>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</si>
  <si>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</si>
  <si>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</si>
  <si>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</si>
  <si>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</si>
  <si>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</si>
  <si>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</si>
  <si>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</si>
  <si>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</si>
  <si>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</si>
  <si>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</si>
  <si>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</si>
  <si>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</si>
  <si>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</si>
  <si>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</si>
  <si>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</si>
  <si>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</si>
  <si>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</si>
  <si>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</si>
  <si>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</si>
  <si>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</si>
  <si>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</si>
  <si>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</si>
  <si>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</si>
  <si>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</si>
  <si>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</si>
  <si>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</si>
  <si>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</si>
  <si>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</si>
  <si>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</si>
  <si>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</si>
  <si>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</si>
  <si>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</si>
  <si>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</si>
  <si>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</si>
  <si>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</si>
  <si>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</si>
  <si>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</si>
  <si>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</si>
  <si>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</si>
  <si>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</si>
  <si>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</si>
  <si>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</si>
  <si>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</si>
  <si>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</si>
  <si>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</si>
  <si>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</si>
  <si>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</si>
  <si>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</si>
  <si>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</si>
  <si>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</si>
  <si>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</si>
  <si>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</si>
  <si>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</si>
  <si>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</si>
  <si>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</si>
  <si>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</si>
  <si>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</si>
  <si>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</si>
  <si>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</si>
  <si>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</si>
  <si>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</si>
  <si>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</si>
  <si>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</si>
  <si>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</si>
  <si>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</si>
  <si>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</si>
  <si>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</si>
  <si>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</si>
  <si>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</si>
  <si>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</si>
  <si>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</si>
  <si>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</si>
  <si>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</si>
  <si>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</si>
  <si>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</si>
  <si>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</si>
  <si>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</si>
  <si>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</si>
  <si>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</si>
  <si>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</si>
  <si>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</si>
  <si>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</si>
  <si>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</si>
  <si>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</si>
  <si>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</si>
  <si>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</si>
  <si>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</si>
  <si>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</si>
  <si>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</si>
  <si>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</si>
  <si>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</si>
  <si>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</si>
  <si>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</si>
  <si>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</si>
  <si>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</si>
  <si>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</si>
  <si>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</si>
  <si>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</si>
  <si>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</si>
  <si>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</si>
  <si>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</si>
  <si>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</si>
  <si>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</si>
  <si>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</si>
  <si>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</si>
  <si>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</si>
  <si>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</si>
  <si>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</si>
  <si>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</si>
  <si>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</si>
  <si>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</si>
  <si>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</si>
  <si>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</si>
  <si>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</si>
  <si>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</si>
  <si>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</si>
  <si>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</si>
  <si>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</si>
  <si>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</si>
  <si>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</si>
  <si>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</si>
  <si>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</si>
  <si>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</si>
  <si>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</si>
  <si>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</si>
  <si>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</si>
  <si>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</si>
  <si>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</si>
  <si>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</si>
  <si>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</si>
  <si>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</si>
  <si>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</si>
  <si>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</si>
  <si>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</si>
  <si>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</si>
  <si>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</si>
  <si>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</si>
  <si>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</si>
  <si>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</si>
  <si>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</si>
  <si>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</si>
  <si>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</si>
  <si>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</si>
  <si>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</si>
  <si>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</si>
  <si>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</si>
  <si>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</si>
  <si>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</si>
  <si>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</si>
  <si>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</si>
  <si>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</si>
  <si>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</si>
  <si>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</si>
  <si>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</si>
  <si>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</si>
  <si>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</si>
  <si>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</si>
  <si>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</si>
  <si>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</si>
  <si>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</si>
  <si>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</si>
  <si>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</si>
  <si>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</si>
  <si>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</si>
  <si>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</si>
  <si>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</si>
  <si>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</si>
  <si>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</si>
  <si>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</si>
  <si>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</si>
  <si>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</si>
  <si>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</si>
  <si>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</si>
  <si>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</si>
  <si>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</si>
  <si>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</si>
  <si>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</si>
  <si>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</si>
  <si>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</si>
  <si>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</si>
  <si>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</si>
  <si>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</si>
  <si>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</si>
  <si>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</si>
  <si>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</si>
  <si>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</si>
  <si>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</si>
  <si>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</si>
  <si>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</si>
  <si>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</si>
  <si>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</si>
  <si>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</si>
  <si>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</si>
  <si>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</si>
  <si>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</si>
  <si>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</si>
  <si>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</si>
  <si>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</si>
  <si>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</si>
  <si>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</si>
  <si>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</si>
  <si>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</si>
  <si>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</si>
  <si>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</si>
  <si>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</si>
  <si>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</si>
  <si>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</si>
  <si>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</si>
  <si>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</si>
  <si>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</si>
  <si>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</si>
  <si>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</si>
  <si>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</si>
  <si>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</si>
  <si>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</si>
  <si>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</si>
  <si>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</si>
  <si>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</si>
  <si>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</si>
  <si>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</si>
  <si>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</si>
  <si>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</si>
  <si>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</si>
  <si>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</si>
  <si>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</si>
  <si>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</si>
  <si>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</si>
  <si>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</si>
  <si>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</si>
  <si>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</si>
  <si>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</si>
  <si>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</si>
  <si>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</si>
  <si>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</si>
  <si>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</si>
  <si>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</si>
  <si>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</si>
  <si>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</si>
  <si>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</si>
  <si>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</si>
  <si>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</si>
  <si>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</si>
  <si>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</si>
  <si>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</si>
  <si>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</si>
  <si>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</si>
  <si>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</si>
  <si>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</si>
  <si>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</si>
  <si>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</si>
  <si>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</si>
  <si>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</si>
  <si>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</si>
  <si>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</si>
  <si>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</si>
  <si>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</si>
  <si>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</si>
  <si>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</si>
  <si>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</si>
  <si>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</si>
  <si>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</si>
  <si>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</si>
  <si>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</si>
  <si>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</si>
  <si>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</si>
  <si>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</si>
  <si>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</si>
  <si>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</si>
  <si>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</si>
  <si>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</si>
  <si>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</si>
  <si>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</si>
  <si>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</si>
  <si>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</si>
  <si>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</si>
  <si>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</si>
  <si>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</si>
  <si>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</si>
  <si>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</si>
  <si>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</si>
  <si>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</si>
  <si>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</si>
  <si>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</si>
  <si>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</si>
  <si>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</si>
  <si>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</si>
  <si>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</si>
  <si>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</si>
  <si>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</si>
  <si>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</si>
  <si>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</si>
  <si>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</si>
  <si>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</si>
  <si>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</si>
  <si>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</si>
  <si>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</si>
  <si>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</si>
  <si>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</si>
  <si>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</si>
  <si>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</si>
  <si>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</si>
  <si>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</si>
  <si>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</si>
  <si>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</si>
  <si>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</si>
  <si>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</si>
  <si>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</si>
  <si>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</si>
  <si>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</si>
  <si>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</si>
  <si>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</si>
  <si>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</si>
  <si>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</si>
  <si>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</si>
  <si>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</si>
  <si>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</si>
  <si>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</si>
  <si>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</si>
  <si>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</si>
  <si>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</si>
  <si>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</si>
  <si>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</si>
  <si>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</si>
  <si>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</si>
  <si>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</si>
  <si>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</si>
  <si>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</si>
  <si>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</si>
  <si>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</si>
  <si>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</si>
  <si>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</si>
  <si>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</si>
  <si>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</si>
  <si>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</si>
  <si>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</si>
  <si>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</si>
  <si>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</si>
  <si>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</si>
  <si>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</si>
  <si>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</si>
  <si>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</si>
  <si>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</si>
  <si>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</si>
  <si>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</si>
  <si>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</si>
  <si>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</si>
  <si>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</si>
  <si>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</si>
  <si>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</si>
  <si>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</si>
  <si>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</si>
  <si>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</si>
  <si>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</si>
  <si>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</si>
  <si>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</si>
  <si>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</si>
  <si>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</si>
  <si>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</si>
  <si>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</si>
  <si>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</si>
  <si>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</si>
  <si>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</si>
  <si>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</si>
  <si>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</si>
  <si>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</si>
  <si>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</si>
  <si>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</si>
  <si>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</si>
  <si>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</si>
  <si>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</si>
  <si>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</si>
  <si>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</si>
  <si>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</si>
  <si>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</si>
  <si>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</si>
  <si>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</si>
  <si>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</si>
  <si>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</si>
  <si>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</si>
  <si>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</si>
  <si>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</si>
  <si>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</si>
  <si>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</si>
  <si>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</si>
  <si>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</si>
  <si>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</si>
  <si>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</si>
  <si>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</si>
  <si>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</si>
  <si>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</si>
  <si>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</si>
  <si>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</si>
  <si>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</si>
  <si>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</si>
  <si>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</si>
  <si>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</si>
  <si>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</si>
  <si>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</si>
  <si>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</si>
  <si>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</si>
  <si>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</si>
  <si>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</si>
  <si>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</si>
  <si>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</si>
  <si>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</si>
  <si>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</si>
  <si>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</si>
  <si>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</si>
  <si>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</si>
  <si>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</si>
  <si>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</si>
  <si>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</si>
  <si>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</si>
  <si>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</si>
  <si>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</si>
  <si>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</si>
  <si>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</si>
  <si>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</si>
  <si>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</si>
  <si>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</si>
  <si>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</si>
  <si>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</si>
  <si>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</si>
  <si>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</si>
  <si>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</si>
  <si>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</si>
  <si>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</si>
  <si>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</si>
  <si>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</si>
  <si>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</si>
  <si>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</si>
  <si>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</si>
  <si>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</si>
  <si>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</si>
  <si>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</si>
  <si>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</si>
  <si>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</si>
  <si>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</si>
  <si>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</si>
  <si>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</si>
  <si>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</si>
  <si>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</si>
  <si>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</si>
  <si>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</si>
  <si>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</si>
  <si>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</si>
  <si>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</si>
  <si>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</si>
  <si>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</si>
  <si>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</si>
  <si>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</si>
  <si>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</si>
  <si>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</si>
  <si>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</si>
  <si>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</si>
  <si>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</si>
  <si>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</si>
  <si>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</si>
  <si>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</si>
  <si>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</si>
  <si>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</si>
  <si>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</si>
  <si>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</si>
  <si>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</si>
  <si>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</si>
  <si>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</si>
  <si>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</si>
  <si>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</si>
  <si>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</si>
  <si>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</si>
  <si>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</si>
  <si>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</si>
  <si>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</si>
  <si>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</si>
  <si>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</si>
  <si>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</si>
  <si>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</si>
  <si>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</si>
  <si>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</si>
  <si>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</si>
  <si>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</si>
  <si>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</si>
  <si>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</si>
  <si>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</si>
  <si>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</si>
  <si>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</si>
  <si>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</si>
  <si>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</si>
  <si>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</si>
  <si>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</si>
  <si>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</si>
  <si>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</si>
  <si>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</si>
  <si>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</si>
  <si>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</si>
  <si>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</si>
  <si>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</si>
  <si>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</si>
  <si>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</si>
  <si>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</si>
  <si>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</si>
  <si>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</si>
  <si>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</si>
  <si>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</si>
  <si>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</si>
  <si>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</si>
  <si>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</si>
  <si>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</si>
  <si>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</si>
  <si>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</si>
  <si>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</si>
  <si>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</si>
  <si>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</si>
  <si>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</si>
  <si>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</si>
  <si>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</si>
  <si>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</si>
  <si>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</si>
  <si>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</si>
  <si>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</si>
  <si>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</si>
  <si>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</si>
  <si>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</si>
  <si>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</si>
  <si>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</si>
  <si>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</si>
  <si>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</si>
  <si>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</si>
  <si>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</si>
  <si>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</si>
  <si>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</si>
  <si>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</si>
  <si>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</si>
  <si>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</si>
  <si>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</si>
  <si>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</si>
  <si>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</si>
  <si>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</si>
  <si>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</si>
  <si>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</si>
  <si>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</si>
  <si>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</si>
  <si>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</si>
  <si>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</si>
  <si>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</si>
  <si>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</si>
  <si>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</si>
  <si>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</si>
  <si>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</si>
  <si>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</si>
  <si>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</si>
  <si>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</si>
  <si>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</si>
  <si>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</si>
  <si>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</si>
  <si>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</si>
  <si>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</si>
  <si>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</si>
  <si>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</si>
  <si>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</si>
  <si>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</si>
  <si>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</si>
  <si>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</si>
  <si>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</si>
  <si>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</si>
  <si>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</si>
  <si>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</si>
  <si>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</si>
  <si>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</si>
  <si>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</si>
  <si>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</si>
  <si>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</si>
  <si>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</si>
  <si>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</si>
  <si>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</si>
  <si>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</si>
  <si>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</si>
  <si>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</si>
  <si>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</si>
  <si>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</si>
  <si>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</si>
  <si>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</si>
  <si>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</si>
  <si>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</si>
  <si>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</si>
  <si>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</si>
  <si>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</si>
  <si>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</si>
  <si>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</si>
  <si>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</si>
  <si>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</si>
  <si>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</si>
  <si>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</si>
  <si>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</si>
  <si>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</si>
  <si>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</si>
  <si>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</si>
  <si>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</si>
  <si>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</si>
  <si>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</si>
  <si>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</si>
  <si>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</si>
  <si>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</si>
  <si>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</si>
  <si>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</si>
  <si>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</si>
  <si>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</si>
  <si>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</si>
  <si>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</si>
  <si>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</si>
  <si>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</si>
  <si>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</si>
  <si>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</si>
  <si>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</si>
  <si>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</si>
  <si>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</si>
  <si>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</si>
  <si>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</si>
  <si>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</si>
  <si>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</si>
  <si>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</si>
  <si>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</si>
  <si>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</si>
  <si>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</si>
  <si>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</si>
  <si>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</si>
  <si>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</si>
  <si>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</si>
  <si>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</si>
  <si>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</si>
  <si>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</si>
  <si>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</si>
  <si>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</si>
  <si>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</si>
  <si>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</si>
  <si>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</si>
  <si>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</si>
  <si>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</si>
  <si>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</si>
  <si>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</si>
  <si>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</si>
  <si>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</si>
  <si>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</si>
  <si>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</si>
  <si>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</si>
  <si>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</si>
  <si>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</si>
  <si>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</si>
  <si>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</si>
  <si>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</si>
  <si>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</si>
  <si>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</si>
  <si>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</si>
  <si>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</si>
  <si>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</si>
  <si>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</si>
  <si>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</si>
  <si>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</si>
  <si>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</si>
  <si>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</si>
  <si>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</si>
  <si>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</si>
  <si>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</si>
  <si>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</si>
  <si>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</si>
  <si>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</si>
  <si>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</si>
  <si>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</si>
  <si>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</si>
  <si>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</si>
  <si>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</si>
  <si>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</si>
  <si>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</si>
  <si>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</si>
  <si>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</si>
  <si>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</si>
  <si>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</si>
  <si>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</si>
  <si>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</si>
  <si>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</si>
  <si>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</si>
  <si>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</si>
  <si>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</si>
  <si>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</si>
  <si>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</si>
  <si>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</si>
  <si>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</si>
  <si>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</si>
  <si>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</si>
  <si>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</si>
  <si>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</si>
  <si>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</si>
  <si>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</si>
  <si>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</si>
  <si>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</si>
  <si>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</si>
  <si>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</si>
  <si>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</si>
  <si>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</si>
  <si>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</si>
  <si>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</si>
  <si>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</si>
  <si>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</si>
  <si>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</si>
  <si>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</si>
  <si>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</si>
  <si>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</si>
  <si>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</si>
  <si>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</si>
  <si>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</si>
  <si>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</si>
  <si>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</si>
  <si>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</si>
  <si>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</si>
  <si>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</si>
  <si>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</si>
  <si>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</si>
  <si>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</si>
  <si>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</si>
  <si>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</si>
  <si>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</si>
  <si>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</si>
  <si>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</si>
  <si>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</si>
  <si>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</si>
  <si>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</si>
  <si>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</si>
  <si>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</si>
  <si>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</si>
  <si>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</si>
  <si>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</si>
  <si>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</si>
  <si>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</si>
  <si>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</si>
  <si>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</si>
  <si>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</si>
  <si>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</si>
  <si>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</si>
  <si>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</si>
  <si>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</si>
  <si>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</si>
  <si>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</si>
  <si>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</si>
  <si>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</si>
  <si>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</si>
  <si>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</si>
  <si>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</si>
  <si>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</si>
  <si>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</si>
  <si>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</si>
  <si>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</si>
  <si>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</si>
  <si>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</si>
  <si>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</si>
  <si>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</si>
  <si>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</si>
  <si>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</si>
  <si>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</si>
  <si>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</si>
  <si>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</si>
  <si>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</si>
  <si>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</si>
  <si>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</si>
  <si>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</si>
  <si>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</si>
  <si>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</si>
  <si>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</si>
  <si>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</si>
  <si>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</si>
  <si>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</si>
  <si>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</si>
  <si>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</si>
  <si>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</si>
  <si>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</si>
  <si>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</si>
  <si>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</si>
  <si>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</si>
  <si>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</si>
  <si>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</si>
  <si>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</si>
  <si>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</si>
  <si>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</si>
  <si>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</si>
  <si>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</si>
  <si>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</si>
  <si>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</si>
  <si>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</si>
  <si>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</si>
  <si>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</si>
  <si>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</si>
  <si>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</si>
  <si>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</si>
  <si>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</si>
  <si>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</si>
  <si>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</si>
  <si>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</si>
  <si>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</si>
  <si>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</si>
  <si>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</si>
  <si>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</si>
  <si>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</si>
  <si>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</si>
  <si>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</si>
  <si>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</si>
  <si>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</si>
  <si>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</si>
  <si>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</si>
  <si>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</si>
  <si>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</si>
  <si>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</si>
  <si>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</si>
  <si>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</si>
  <si>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</si>
  <si>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</si>
  <si>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</si>
  <si>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</si>
  <si>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</si>
  <si>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</si>
  <si>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</si>
  <si>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</si>
  <si>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</si>
  <si>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</si>
  <si>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</si>
  <si>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</si>
  <si>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</si>
  <si>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</si>
  <si>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</si>
  <si>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</si>
  <si>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</si>
  <si>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</si>
  <si>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</si>
  <si>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</si>
  <si>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</si>
  <si>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</si>
  <si>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</si>
  <si>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</si>
  <si>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</si>
  <si>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</si>
  <si>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</si>
  <si>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</si>
  <si>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</si>
  <si>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</si>
  <si>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</si>
  <si>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</si>
  <si>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</si>
  <si>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</si>
  <si>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</si>
  <si>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</si>
  <si>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</si>
  <si>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</si>
  <si>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</si>
  <si>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</si>
  <si>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</si>
  <si>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</si>
  <si>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</si>
  <si>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</si>
  <si>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</si>
  <si>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</si>
  <si>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</si>
  <si>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</si>
  <si>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</si>
  <si>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</si>
  <si>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</si>
  <si>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</si>
  <si>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</si>
  <si>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</si>
  <si>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</si>
  <si>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</si>
  <si>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</si>
  <si>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</si>
  <si>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</si>
  <si>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</si>
  <si>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</si>
  <si>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</si>
  <si>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</si>
  <si>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</si>
  <si>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</si>
  <si>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</si>
  <si>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</si>
  <si>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</si>
  <si>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</si>
  <si>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</si>
  <si>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</si>
  <si>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</si>
  <si>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</si>
  <si>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</si>
  <si>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</si>
  <si>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</si>
  <si>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</si>
  <si>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</si>
  <si>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</si>
  <si>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</si>
  <si>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</si>
  <si>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</si>
  <si>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</si>
  <si>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</si>
  <si>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</si>
  <si>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</si>
  <si>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</si>
  <si>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</si>
  <si>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</si>
  <si>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</si>
  <si>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</si>
  <si>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</si>
  <si>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</si>
  <si>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</si>
  <si>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</si>
  <si>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</si>
  <si>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</si>
  <si>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</si>
  <si>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</si>
  <si>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</si>
  <si>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</si>
  <si>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</si>
  <si>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</si>
  <si>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</si>
  <si>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</si>
  <si>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</si>
  <si>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</si>
  <si>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</si>
  <si>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</si>
  <si>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</si>
  <si>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</si>
  <si>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</si>
  <si>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</si>
  <si>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</si>
  <si>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</si>
  <si>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</si>
  <si>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</si>
  <si>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</si>
  <si>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</si>
  <si>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</si>
  <si>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</si>
  <si>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</si>
  <si>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</si>
  <si>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</si>
  <si>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</si>
  <si>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</si>
  <si>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</si>
  <si>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</si>
  <si>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</si>
  <si>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</si>
  <si>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</si>
  <si>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</si>
  <si>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</si>
  <si>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</si>
  <si>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</si>
  <si>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</si>
  <si>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</si>
  <si>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</si>
  <si>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</si>
  <si>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</si>
  <si>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</si>
  <si>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</si>
  <si>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</si>
  <si>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</si>
  <si>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</si>
  <si>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</si>
  <si>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</si>
  <si>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</si>
  <si>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</si>
  <si>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</si>
  <si>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</si>
  <si>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</si>
  <si>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</si>
  <si>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</si>
  <si>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</si>
  <si>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</si>
  <si>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</si>
  <si>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</si>
  <si>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</si>
  <si>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</si>
  <si>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</si>
  <si>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</si>
  <si>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</si>
  <si>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</si>
  <si>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</si>
  <si>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</si>
  <si>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</si>
  <si>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</si>
  <si>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</si>
  <si>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</si>
  <si>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</si>
  <si>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</si>
  <si>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</si>
  <si>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</si>
  <si>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</si>
  <si>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</si>
  <si>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</si>
  <si>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</si>
  <si>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</si>
  <si>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</si>
  <si>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</si>
  <si>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</si>
  <si>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</si>
  <si>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</si>
  <si>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</si>
  <si>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</si>
  <si>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</si>
  <si>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</si>
  <si>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</si>
  <si>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</si>
  <si>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</si>
  <si>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</si>
  <si>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</si>
  <si>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</si>
  <si>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</si>
  <si>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</si>
  <si>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</si>
  <si>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</si>
  <si>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</si>
  <si>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</si>
  <si>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</si>
  <si>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</si>
  <si>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</si>
  <si>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</si>
  <si>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</si>
  <si>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</si>
  <si>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</si>
  <si>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</si>
  <si>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</si>
  <si>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</si>
  <si>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</si>
  <si>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</si>
  <si>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</si>
  <si>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</si>
  <si>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</si>
  <si>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</si>
  <si>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</si>
  <si>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</si>
  <si>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</si>
  <si>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</si>
  <si>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</si>
  <si>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</si>
  <si>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</si>
  <si>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</si>
  <si>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</si>
  <si>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</si>
  <si>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</si>
  <si>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</si>
  <si>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</si>
  <si>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</si>
  <si>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</si>
  <si>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</si>
  <si>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</si>
  <si>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</si>
  <si>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</si>
  <si>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</si>
  <si>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</si>
  <si>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</si>
  <si>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</si>
  <si>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</si>
  <si>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</si>
  <si>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</si>
  <si>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</si>
  <si>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</si>
  <si>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</si>
  <si>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</si>
  <si>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</si>
  <si>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</si>
  <si>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</si>
  <si>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</si>
  <si>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</si>
  <si>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</si>
  <si>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</si>
  <si>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</si>
  <si>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</si>
  <si>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</si>
  <si>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</si>
  <si>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</si>
  <si>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</si>
  <si>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</si>
  <si>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</si>
  <si>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</si>
  <si>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</si>
  <si>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</si>
  <si>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</si>
  <si>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</si>
  <si>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</si>
  <si>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</si>
  <si>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</si>
  <si>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</si>
  <si>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</si>
  <si>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</si>
  <si>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</si>
  <si>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</si>
  <si>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</si>
  <si>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</si>
  <si>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</si>
  <si>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</si>
  <si>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</si>
  <si>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</si>
  <si>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</si>
  <si>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</si>
  <si>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</si>
  <si>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</si>
  <si>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</si>
  <si>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</si>
  <si>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</si>
  <si>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</si>
  <si>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</si>
  <si>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</si>
  <si>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</si>
  <si>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</si>
  <si>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</si>
  <si>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</si>
  <si>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</si>
  <si>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</si>
  <si>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</si>
  <si>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</si>
  <si>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</si>
  <si>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</si>
  <si>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</si>
  <si>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</si>
  <si>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</si>
  <si>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</si>
  <si>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</si>
  <si>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</si>
  <si>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</si>
  <si>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</si>
  <si>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</si>
  <si>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</si>
  <si>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</si>
  <si>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</si>
  <si>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</si>
  <si>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</si>
  <si>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</si>
  <si>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</si>
  <si>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</si>
  <si>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</si>
  <si>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</si>
  <si>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</si>
  <si>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</si>
  <si>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</si>
  <si>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</si>
  <si>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</si>
  <si>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</si>
  <si>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</si>
  <si>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</si>
  <si>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</si>
  <si>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</si>
  <si>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</si>
  <si>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</si>
  <si>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</si>
  <si>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</si>
  <si>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</si>
  <si>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</si>
  <si>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</si>
  <si>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</si>
  <si>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</si>
  <si>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</si>
  <si>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</si>
  <si>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</si>
  <si>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</si>
  <si>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</si>
  <si>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</si>
  <si>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</si>
  <si>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</si>
  <si>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</si>
  <si>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</si>
  <si>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</si>
  <si>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</si>
  <si>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</si>
  <si>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</si>
  <si>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</si>
  <si>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</si>
  <si>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</si>
  <si>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</si>
  <si>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</si>
  <si>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</si>
  <si>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</si>
  <si>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</si>
  <si>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</si>
  <si>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</si>
  <si>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</si>
  <si>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</si>
  <si>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</si>
  <si>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</si>
  <si>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</si>
  <si>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</si>
  <si>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</si>
  <si>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</si>
  <si>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</si>
  <si>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</si>
  <si>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</si>
  <si>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</si>
  <si>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</si>
  <si>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</si>
  <si>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</si>
  <si>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</si>
  <si>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</si>
  <si>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</si>
  <si>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</si>
  <si>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</si>
  <si>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</si>
  <si>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</si>
  <si>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</si>
  <si>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</si>
  <si>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</si>
  <si>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</si>
  <si>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</si>
  <si>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</si>
  <si>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</si>
  <si>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</si>
  <si>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</si>
  <si>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</si>
  <si>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</si>
  <si>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</si>
  <si>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</si>
  <si>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</si>
  <si>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</si>
  <si>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</si>
  <si>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</si>
  <si>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</si>
  <si>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</si>
  <si>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</si>
  <si>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</si>
  <si>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</si>
  <si>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</si>
  <si>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</si>
  <si>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</si>
  <si>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</si>
  <si>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</si>
  <si>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</si>
  <si>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</si>
  <si>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</si>
  <si>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</si>
  <si>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</si>
  <si>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</si>
  <si>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</si>
  <si>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</si>
  <si>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</si>
  <si>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</si>
  <si>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</si>
  <si>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</si>
  <si>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</si>
  <si>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</si>
  <si>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</si>
  <si>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</si>
  <si>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</si>
  <si>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</si>
  <si>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</si>
  <si>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</si>
  <si>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</si>
  <si>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</si>
  <si>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</si>
  <si>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</si>
  <si>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</si>
  <si>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</si>
  <si>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</si>
  <si>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</si>
  <si>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</si>
  <si>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</si>
  <si>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</si>
  <si>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</si>
  <si>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</si>
  <si>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</si>
  <si>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</si>
  <si>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</si>
  <si>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</si>
  <si>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</si>
  <si>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</si>
  <si>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</si>
  <si>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</si>
  <si>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</si>
  <si>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</si>
  <si>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</si>
  <si>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</si>
  <si>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</si>
  <si>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</si>
  <si>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</si>
  <si>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</si>
  <si>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</si>
  <si>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</si>
  <si>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</si>
  <si>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</si>
  <si>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</si>
  <si>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</si>
  <si>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</si>
  <si>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</si>
  <si>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</si>
  <si>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</si>
  <si>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</si>
  <si>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</si>
  <si>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</si>
  <si>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</si>
  <si>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</si>
  <si>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</si>
  <si>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</si>
  <si>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</si>
  <si>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</si>
  <si>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</si>
  <si>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</si>
  <si>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</si>
  <si>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</si>
  <si>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</si>
  <si>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</si>
  <si>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</si>
  <si>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</si>
  <si>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</si>
  <si>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</si>
  <si>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</si>
  <si>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</si>
  <si>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</si>
  <si>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</si>
  <si>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</si>
  <si>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</si>
  <si>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</si>
  <si>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</si>
  <si>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</si>
  <si>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</si>
  <si>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</si>
  <si>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</si>
  <si>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</si>
  <si>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</si>
  <si>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</si>
  <si>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</si>
  <si>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</si>
  <si>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</si>
  <si>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</si>
  <si>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</si>
  <si>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</si>
  <si>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</si>
  <si>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</si>
  <si>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</si>
  <si>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</si>
  <si>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</si>
  <si>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</si>
  <si>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</si>
  <si>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</si>
  <si>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</si>
  <si>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</si>
  <si>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</si>
  <si>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</si>
  <si>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</si>
  <si>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</si>
  <si>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</si>
  <si>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</si>
  <si>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</si>
  <si>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</si>
  <si>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</si>
  <si>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</si>
  <si>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</si>
  <si>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</si>
  <si>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</si>
  <si>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</si>
  <si>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</si>
  <si>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</si>
  <si>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</si>
  <si>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</si>
  <si>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</si>
  <si>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</si>
  <si>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</si>
  <si>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</si>
  <si>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</si>
  <si>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</si>
  <si>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</si>
  <si>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</si>
  <si>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</si>
  <si>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</si>
  <si>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</si>
  <si>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</si>
  <si>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</si>
  <si>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</si>
  <si>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</si>
  <si>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</si>
  <si>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</si>
  <si>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</si>
  <si>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</si>
  <si>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</si>
  <si>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</si>
  <si>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</si>
  <si>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</si>
  <si>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</si>
  <si>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</si>
  <si>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</si>
  <si>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</si>
  <si>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</si>
  <si>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</si>
  <si>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</si>
  <si>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</si>
  <si>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</si>
  <si>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</si>
  <si>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</si>
  <si>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</si>
  <si>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</si>
  <si>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</si>
  <si>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</si>
  <si>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</si>
  <si>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</si>
  <si>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</si>
  <si>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</si>
  <si>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</si>
  <si>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</si>
  <si>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</si>
  <si>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</si>
  <si>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</si>
  <si>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</si>
  <si>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</si>
  <si>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</si>
  <si>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</si>
  <si>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</si>
  <si>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</si>
  <si>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</si>
  <si>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</si>
  <si>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</si>
  <si>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</si>
  <si>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</si>
  <si>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</si>
  <si>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</si>
  <si>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</si>
  <si>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</si>
  <si>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</si>
  <si>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</si>
  <si>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</si>
  <si>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</si>
  <si>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</si>
  <si>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</si>
  <si>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</si>
  <si>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</si>
  <si>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</si>
  <si>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</si>
  <si>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</si>
  <si>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</si>
  <si>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</si>
  <si>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</si>
  <si>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</si>
  <si>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</si>
  <si>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</si>
  <si>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</si>
  <si>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</si>
  <si>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</si>
  <si>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</si>
  <si>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</si>
  <si>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</si>
  <si>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</si>
  <si>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</si>
  <si>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</si>
  <si>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</si>
  <si>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</si>
  <si>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</si>
  <si>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</si>
  <si>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</si>
  <si>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</si>
  <si>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</si>
  <si>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</si>
  <si>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</si>
  <si>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</si>
  <si>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</si>
  <si>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</si>
  <si>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</si>
  <si>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</si>
  <si>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</si>
  <si>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</si>
  <si>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</si>
  <si>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</si>
  <si>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</si>
  <si>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</si>
  <si>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</si>
  <si>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</si>
  <si>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</si>
  <si>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</si>
  <si>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</si>
  <si>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</si>
  <si>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</si>
  <si>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</si>
  <si>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</si>
  <si>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</si>
  <si>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</si>
  <si>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</si>
  <si>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</si>
  <si>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</si>
  <si>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</si>
  <si>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</si>
  <si>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</si>
  <si>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</si>
  <si>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</si>
  <si>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</si>
  <si>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</si>
  <si>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</si>
  <si>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</si>
  <si>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</si>
  <si>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</si>
  <si>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</si>
  <si>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</si>
  <si>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</si>
  <si>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</si>
  <si>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</si>
  <si>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</si>
  <si>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</si>
  <si>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</si>
  <si>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</si>
  <si>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</si>
  <si>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</si>
  <si>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</si>
  <si>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</si>
  <si>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</si>
  <si>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</si>
  <si>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</si>
  <si>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</si>
  <si>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</si>
  <si>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</si>
  <si>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</si>
  <si>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</si>
  <si>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</si>
  <si>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</si>
  <si>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</si>
  <si>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</si>
  <si>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</si>
  <si>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</si>
  <si>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</si>
  <si>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</si>
  <si>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</si>
  <si>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</si>
  <si>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</si>
  <si>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</si>
  <si>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</si>
  <si>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</si>
  <si>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</si>
  <si>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</si>
  <si>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</si>
  <si>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</si>
  <si>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</si>
  <si>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</si>
  <si>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</si>
  <si>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</si>
  <si>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</si>
  <si>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</si>
  <si>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</si>
  <si>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</si>
  <si>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</si>
  <si>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</si>
  <si>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</si>
  <si>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</si>
  <si>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</si>
  <si>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</si>
  <si>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</si>
  <si>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</si>
  <si>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</si>
  <si>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</si>
  <si>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</si>
  <si>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</si>
  <si>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</si>
  <si>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</si>
  <si>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</si>
  <si>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</si>
  <si>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</si>
  <si>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</si>
  <si>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</si>
  <si>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</si>
  <si>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</si>
  <si>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</si>
  <si>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</si>
  <si>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</si>
  <si>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</si>
  <si>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</si>
  <si>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</si>
  <si>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</si>
  <si>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</si>
  <si>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</si>
  <si>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</si>
  <si>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</si>
  <si>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</si>
  <si>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</si>
  <si>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</si>
  <si>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</si>
  <si>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</si>
  <si>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</si>
  <si>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</si>
  <si>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</si>
  <si>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</si>
  <si>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</si>
  <si>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</si>
  <si>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</si>
  <si>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</si>
  <si>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</si>
  <si>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</si>
  <si>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</si>
  <si>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</si>
  <si>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</si>
  <si>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</si>
  <si>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</si>
  <si>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</si>
  <si>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</si>
  <si>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</si>
  <si>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</si>
  <si>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</si>
  <si>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</si>
  <si>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</si>
  <si>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</si>
  <si>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</si>
  <si>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</si>
  <si>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</si>
  <si>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</si>
  <si>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</si>
  <si>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</si>
  <si>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</si>
  <si>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</si>
  <si>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</si>
  <si>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</si>
  <si>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</si>
  <si>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</si>
  <si>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</si>
  <si>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</si>
  <si>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</si>
  <si>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</si>
  <si>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</si>
  <si>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</si>
  <si>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</si>
  <si>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</si>
  <si>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</si>
  <si>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</si>
  <si>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</si>
  <si>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</si>
  <si>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</si>
  <si>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</si>
  <si>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</si>
  <si>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</si>
  <si>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</si>
  <si>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</si>
  <si>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</si>
  <si>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</si>
  <si>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</si>
  <si>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</si>
  <si>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</si>
  <si>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</si>
  <si>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</si>
  <si>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</si>
  <si>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</si>
  <si>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</si>
  <si>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</si>
  <si>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</si>
  <si>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</si>
  <si>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</si>
  <si>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</si>
  <si>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</si>
  <si>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</si>
  <si>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</si>
  <si>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</si>
  <si>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</si>
  <si>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</si>
  <si>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</si>
  <si>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</si>
  <si>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</si>
  <si>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</si>
  <si>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</si>
  <si>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</si>
  <si>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</si>
  <si>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</si>
  <si>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</si>
  <si>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</si>
  <si>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</si>
  <si>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</si>
  <si>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</si>
  <si>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</si>
  <si>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</si>
  <si>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</si>
  <si>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</si>
  <si>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</si>
  <si>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</si>
  <si>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</si>
  <si>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</si>
  <si>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</si>
  <si>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</si>
  <si>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</si>
  <si>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</si>
  <si>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</si>
  <si>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</si>
  <si>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</si>
  <si>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</si>
  <si>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</si>
  <si>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</si>
  <si>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</si>
  <si>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</si>
  <si>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</si>
  <si>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</si>
  <si>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</si>
  <si>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</si>
  <si>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</si>
  <si>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</si>
  <si>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</si>
  <si>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</si>
  <si>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</si>
  <si>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</si>
  <si>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</si>
  <si>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</si>
  <si>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</si>
  <si>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</si>
  <si>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</si>
  <si>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</si>
  <si>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</si>
  <si>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</si>
  <si>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</si>
  <si>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</si>
  <si>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</si>
  <si>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</si>
  <si>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</si>
  <si>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</si>
  <si>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</si>
  <si>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</si>
  <si>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</si>
  <si>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</si>
  <si>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</si>
  <si>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</si>
  <si>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</si>
  <si>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</si>
  <si>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</si>
  <si>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</si>
  <si>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</si>
  <si>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</si>
  <si>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</si>
  <si>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</si>
  <si>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</si>
  <si>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</si>
  <si>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</si>
  <si>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</si>
  <si>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</si>
  <si>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</si>
  <si>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</si>
  <si>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</si>
  <si>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</si>
  <si>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</si>
  <si>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</si>
  <si>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</si>
  <si>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</si>
  <si>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</si>
  <si>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</si>
  <si>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</si>
  <si>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</si>
  <si>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</si>
  <si>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</si>
  <si>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</si>
  <si>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</si>
  <si>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</si>
  <si>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</si>
  <si>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</si>
  <si>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</si>
  <si>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</si>
  <si>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</si>
  <si>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</si>
  <si>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</si>
  <si>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</si>
  <si>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</si>
  <si>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</si>
  <si>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</si>
  <si>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</si>
  <si>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</si>
  <si>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</si>
  <si>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</si>
  <si>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</si>
  <si>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</si>
  <si>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</si>
  <si>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</si>
  <si>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</si>
  <si>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</si>
  <si>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</si>
  <si>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</si>
  <si>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</si>
  <si>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</si>
  <si>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</si>
  <si>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</si>
  <si>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</si>
  <si>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</si>
  <si>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</si>
  <si>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</si>
  <si>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</si>
  <si>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</si>
  <si>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</si>
  <si>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</si>
  <si>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</si>
  <si>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</si>
  <si>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</si>
  <si>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</si>
  <si>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</si>
  <si>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</si>
  <si>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</si>
  <si>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</si>
  <si>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</si>
  <si>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</si>
  <si>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</si>
  <si>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</si>
  <si>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</si>
  <si>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</si>
  <si>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</si>
  <si>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</si>
  <si>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</si>
  <si>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</si>
  <si>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</si>
  <si>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</si>
  <si>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</si>
  <si>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</si>
  <si>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</si>
  <si>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</si>
  <si>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</si>
  <si>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</si>
  <si>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</si>
  <si>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</si>
  <si>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</si>
  <si>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</si>
  <si>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</si>
  <si>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</si>
  <si>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</si>
  <si>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</si>
  <si>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</si>
  <si>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</si>
  <si>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</si>
  <si>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</si>
  <si>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</si>
  <si>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</si>
  <si>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</si>
  <si>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</si>
  <si>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</si>
  <si>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</si>
  <si>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</si>
  <si>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</si>
  <si>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</si>
  <si>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</si>
  <si>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</si>
  <si>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</si>
  <si>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</si>
  <si>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</si>
  <si>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</si>
  <si>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</si>
  <si>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</si>
  <si>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</si>
  <si>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</si>
  <si>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</si>
  <si>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</si>
  <si>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</si>
  <si>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</si>
  <si>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</si>
  <si>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</si>
  <si>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</si>
  <si>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</si>
  <si>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</si>
  <si>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</si>
  <si>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</si>
  <si>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</si>
  <si>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</si>
  <si>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</si>
  <si>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</si>
  <si>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</si>
  <si>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</si>
  <si>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</si>
  <si>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</si>
  <si>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</si>
  <si>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</si>
  <si>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</si>
  <si>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</si>
  <si>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</si>
  <si>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</si>
  <si>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</si>
  <si>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</si>
  <si>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</si>
  <si>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</si>
  <si>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</si>
  <si>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</si>
  <si>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</si>
  <si>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</si>
  <si>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</si>
  <si>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</si>
  <si>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</si>
  <si>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</si>
  <si>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</si>
  <si>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</si>
  <si>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</si>
  <si>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</si>
  <si>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</si>
  <si>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</si>
  <si>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</si>
  <si>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</si>
  <si>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</si>
  <si>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</si>
  <si>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</si>
  <si>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</si>
  <si>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</si>
  <si>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</si>
  <si>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</si>
  <si>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</si>
  <si>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</si>
  <si>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</si>
  <si>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</si>
  <si>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</si>
  <si>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</si>
  <si>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</si>
  <si>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</si>
  <si>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</si>
  <si>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</si>
  <si>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</si>
  <si>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</si>
  <si>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</si>
  <si>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</si>
  <si>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</si>
  <si>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</si>
  <si>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</si>
  <si>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</si>
  <si>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</si>
  <si>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</si>
  <si>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</si>
  <si>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</si>
  <si>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</si>
  <si>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</si>
  <si>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</si>
  <si>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</si>
  <si>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</si>
  <si>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</si>
  <si>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</si>
  <si>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</si>
  <si>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</si>
  <si>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</si>
  <si>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</si>
  <si>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</si>
  <si>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</si>
  <si>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</si>
  <si>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</si>
  <si>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</si>
  <si>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</si>
  <si>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</si>
  <si>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</si>
  <si>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</si>
  <si>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</si>
  <si>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</si>
  <si>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</si>
  <si>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</si>
  <si>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</si>
  <si>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</si>
  <si>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</si>
  <si>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</si>
  <si>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</si>
  <si>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</si>
  <si>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</si>
  <si>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</si>
  <si>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</si>
  <si>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</si>
  <si>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</si>
  <si>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</si>
  <si>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</si>
  <si>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</si>
  <si>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</si>
  <si>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</si>
  <si>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</si>
  <si>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</si>
  <si>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</si>
  <si>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</si>
  <si>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</si>
  <si>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</si>
  <si>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</si>
  <si>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</si>
  <si>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</si>
  <si>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</si>
  <si>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</si>
  <si>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</si>
  <si>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</si>
  <si>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</si>
  <si>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</si>
  <si>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</si>
  <si>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</si>
  <si>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</si>
  <si>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</si>
  <si>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</si>
  <si>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</si>
  <si>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</si>
  <si>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</si>
  <si>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</si>
  <si>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</si>
  <si>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</si>
  <si>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</si>
  <si>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</si>
  <si>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</si>
  <si>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</si>
  <si>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</si>
  <si>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</si>
  <si>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</si>
  <si>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</si>
  <si>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</si>
  <si>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</si>
  <si>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</si>
  <si>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</si>
  <si>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</si>
  <si>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</si>
  <si>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</si>
  <si>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</si>
  <si>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</si>
  <si>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</si>
  <si>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</si>
  <si>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</si>
  <si>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</si>
  <si>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</si>
  <si>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</si>
  <si>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</si>
  <si>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</si>
  <si>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</si>
  <si>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</si>
  <si>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</si>
  <si>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</si>
  <si>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</si>
  <si>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</si>
  <si>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</si>
  <si>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</si>
  <si>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</si>
  <si>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</si>
  <si>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</si>
  <si>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</si>
  <si>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</si>
  <si>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</si>
  <si>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</si>
  <si>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</si>
  <si>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</si>
  <si>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</si>
  <si>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</si>
  <si>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</si>
  <si>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</si>
  <si>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</si>
  <si>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</si>
  <si>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</si>
  <si>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</si>
  <si>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</si>
  <si>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</si>
  <si>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</si>
  <si>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</si>
  <si>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</si>
  <si>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</si>
  <si>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</si>
  <si>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</si>
  <si>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</si>
  <si>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</si>
  <si>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</si>
  <si>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</si>
  <si>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</si>
  <si>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</si>
  <si>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</si>
  <si>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</si>
  <si>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</si>
  <si>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</si>
  <si>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</si>
  <si>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</si>
  <si>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</si>
  <si>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</si>
  <si>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</si>
  <si>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</si>
  <si>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</si>
  <si>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</si>
  <si>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</si>
  <si>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</si>
  <si>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</si>
  <si>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</si>
  <si>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</si>
  <si>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</si>
  <si>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</si>
  <si>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</si>
  <si>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</si>
  <si>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</si>
  <si>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</si>
  <si>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</si>
  <si>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</si>
  <si>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</si>
  <si>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</si>
  <si>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</si>
  <si>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</si>
  <si>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</si>
  <si>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</si>
  <si>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</si>
  <si>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</si>
  <si>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</si>
  <si>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</si>
  <si>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</si>
  <si>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</si>
  <si>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</si>
  <si>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</si>
  <si>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</si>
  <si>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</si>
  <si>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</si>
  <si>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</si>
  <si>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</si>
  <si>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</si>
  <si>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</si>
  <si>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</si>
  <si>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</si>
  <si>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</si>
  <si>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</si>
  <si>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</si>
  <si>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</si>
  <si>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</si>
  <si>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</si>
  <si>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</si>
  <si>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</si>
  <si>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</si>
  <si>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</si>
  <si>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</si>
  <si>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</si>
  <si>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</si>
  <si>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</si>
  <si>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</si>
  <si>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</si>
  <si>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</si>
  <si>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</si>
  <si>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</si>
  <si>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</si>
  <si>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</si>
  <si>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</si>
  <si>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</si>
  <si>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</si>
  <si>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</si>
  <si>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</si>
  <si>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</si>
  <si>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</si>
  <si>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</si>
  <si>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</si>
  <si>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</si>
  <si>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</si>
  <si>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</si>
  <si>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</si>
  <si>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</si>
  <si>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</si>
  <si>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</si>
  <si>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</si>
  <si>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</si>
  <si>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</si>
  <si>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</si>
  <si>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</si>
  <si>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</si>
  <si>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</si>
  <si>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</si>
  <si>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</si>
  <si>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</si>
  <si>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</si>
  <si>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</si>
  <si>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</si>
  <si>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</si>
  <si>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</si>
  <si>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</si>
  <si>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</si>
  <si>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</si>
  <si>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</si>
  <si>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</si>
  <si>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</si>
  <si>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</si>
  <si>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</si>
  <si>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</si>
  <si>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</si>
  <si>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</si>
  <si>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</si>
  <si>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</si>
  <si>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</si>
  <si>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</si>
  <si>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</si>
  <si>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</si>
  <si>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</si>
  <si>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</si>
  <si>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</si>
  <si>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</si>
  <si>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</si>
  <si>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</si>
  <si>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</si>
  <si>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</si>
  <si>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</si>
  <si>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</si>
  <si>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</si>
  <si>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</si>
  <si>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</si>
  <si>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</si>
  <si>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</si>
  <si>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</si>
  <si>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</si>
  <si>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</si>
  <si>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</si>
  <si>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</si>
  <si>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</si>
  <si>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</si>
  <si>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</si>
  <si>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</si>
  <si>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</si>
  <si>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</si>
  <si>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</si>
  <si>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</si>
  <si>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</si>
  <si>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</si>
  <si>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</si>
  <si>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</si>
  <si>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</si>
  <si>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</si>
  <si>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</si>
  <si>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</si>
  <si>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</si>
  <si>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</si>
  <si>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</si>
  <si>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</si>
  <si>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</si>
  <si>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</si>
  <si>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</si>
  <si>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</si>
  <si>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</si>
  <si>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</si>
  <si>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</si>
  <si>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</si>
  <si>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</si>
  <si>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</si>
  <si>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</si>
  <si>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</si>
  <si>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</si>
  <si>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</si>
  <si>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</si>
  <si>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</si>
  <si>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</si>
  <si>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</si>
  <si>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</si>
  <si>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</si>
  <si>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</si>
  <si>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</si>
  <si>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</si>
  <si>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</si>
  <si>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</si>
  <si>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</si>
  <si>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</si>
  <si>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</si>
  <si>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</si>
  <si>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</si>
  <si>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</si>
  <si>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</si>
  <si>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</si>
  <si>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</si>
  <si>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</si>
  <si>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</si>
  <si>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</si>
  <si>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</si>
  <si>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</si>
  <si>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</si>
  <si>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</si>
  <si>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</si>
  <si>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</si>
  <si>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</si>
  <si>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</si>
  <si>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</si>
  <si>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</si>
  <si>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</si>
  <si>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</si>
  <si>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</si>
  <si>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</si>
  <si>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</si>
  <si>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</si>
  <si>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</si>
  <si>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</si>
  <si>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</si>
  <si>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</si>
  <si>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</si>
  <si>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</si>
  <si>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</si>
  <si>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</si>
  <si>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</si>
  <si>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</si>
  <si>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</si>
  <si>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</si>
  <si>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</si>
  <si>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</si>
  <si>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</si>
  <si>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</si>
  <si>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</si>
  <si>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</si>
  <si>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</si>
  <si>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</si>
  <si>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</si>
  <si>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</si>
  <si>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</si>
  <si>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</si>
  <si>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</si>
  <si>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</si>
  <si>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</si>
  <si>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</si>
  <si>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</si>
  <si>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</si>
  <si>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</si>
  <si>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</si>
  <si>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</si>
  <si>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</si>
  <si>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</si>
  <si>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</si>
  <si>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</si>
  <si>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</si>
  <si>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</si>
  <si>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</si>
  <si>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</si>
  <si>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</si>
  <si>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</si>
  <si>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</si>
  <si>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</si>
  <si>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</si>
  <si>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</si>
  <si>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</si>
  <si>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</si>
  <si>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</si>
  <si>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</si>
  <si>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</si>
  <si>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</si>
  <si>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</si>
  <si>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</si>
  <si>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</si>
  <si>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</si>
  <si>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</si>
  <si>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</si>
  <si>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</si>
  <si>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</si>
  <si>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</si>
  <si>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</si>
  <si>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</si>
  <si>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</si>
  <si>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</si>
  <si>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</si>
  <si>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</si>
  <si>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</si>
  <si>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</si>
  <si>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</si>
  <si>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</si>
  <si>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</si>
  <si>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</si>
  <si>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</si>
  <si>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</si>
  <si>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</si>
  <si>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</si>
  <si>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</si>
  <si>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</si>
  <si>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</si>
  <si>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</si>
  <si>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</si>
  <si>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</si>
  <si>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</si>
  <si>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</si>
  <si>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</si>
  <si>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</si>
  <si>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</si>
  <si>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</si>
  <si>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</si>
  <si>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</si>
  <si>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</si>
  <si>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</si>
  <si>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</si>
  <si>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</si>
  <si>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</si>
  <si>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</si>
  <si>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</si>
  <si>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</si>
  <si>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</si>
  <si>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</si>
  <si>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</si>
  <si>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</si>
  <si>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</si>
  <si>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</si>
  <si>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</si>
  <si>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</si>
  <si>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</si>
  <si>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</si>
  <si>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</si>
  <si>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</si>
  <si>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</si>
  <si>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</si>
  <si>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</si>
  <si>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</si>
  <si>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</si>
  <si>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</si>
  <si>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</si>
  <si>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</si>
  <si>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</si>
  <si>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</si>
  <si>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</si>
  <si>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</si>
  <si>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</si>
  <si>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</si>
  <si>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</si>
  <si>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</si>
  <si>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</si>
  <si>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</si>
  <si>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</si>
  <si>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</si>
  <si>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</si>
  <si>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</si>
  <si>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</si>
  <si>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</si>
  <si>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</si>
  <si>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</si>
  <si>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</si>
  <si>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</si>
  <si>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</si>
  <si>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</si>
  <si>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</si>
  <si>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</si>
  <si>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</si>
  <si>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</si>
  <si>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</si>
  <si>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</si>
  <si>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</si>
  <si>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</si>
  <si>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</si>
  <si>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</si>
  <si>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</si>
  <si>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</si>
  <si>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</si>
  <si>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</si>
  <si>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</si>
  <si>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</si>
  <si>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</si>
  <si>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</si>
  <si>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</si>
  <si>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</si>
  <si>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</si>
  <si>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</si>
  <si>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</si>
  <si>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</si>
  <si>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</si>
  <si>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</si>
  <si>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</si>
  <si>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</si>
  <si>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</si>
  <si>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</si>
  <si>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</si>
  <si>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</si>
  <si>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</si>
  <si>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</si>
  <si>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</si>
  <si>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</si>
  <si>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</si>
  <si>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</si>
  <si>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</si>
  <si>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</si>
  <si>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</si>
  <si>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</si>
  <si>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</si>
  <si>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</si>
  <si>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</si>
  <si>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</si>
  <si>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</si>
  <si>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</si>
  <si>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</si>
  <si>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</si>
  <si>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</si>
  <si>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</si>
  <si>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</si>
  <si>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</si>
  <si>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</si>
  <si>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</si>
  <si>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</si>
  <si>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</si>
  <si>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</si>
  <si>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</si>
  <si>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</si>
  <si>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</si>
  <si>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</si>
  <si>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</si>
  <si>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</si>
  <si>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</si>
  <si>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</si>
  <si>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</si>
  <si>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</si>
  <si>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</si>
  <si>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</si>
  <si>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</si>
  <si>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</si>
  <si>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</si>
  <si>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</si>
  <si>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</si>
  <si>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</si>
  <si>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</si>
  <si>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</si>
  <si>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</si>
  <si>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</si>
  <si>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</si>
  <si>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</si>
  <si>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</si>
  <si>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</si>
  <si>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</si>
  <si>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</si>
  <si>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</si>
  <si>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</si>
  <si>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</si>
  <si>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</si>
  <si>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</si>
  <si>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</si>
  <si>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</si>
  <si>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</si>
  <si>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</si>
  <si>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</si>
  <si>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</si>
  <si>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</si>
  <si>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</si>
  <si>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</si>
  <si>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</si>
  <si>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</si>
  <si>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</si>
  <si>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</si>
  <si>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</si>
  <si>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</si>
  <si>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</si>
  <si>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</si>
  <si>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</si>
  <si>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</si>
  <si>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</si>
  <si>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</si>
  <si>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</si>
  <si>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</si>
  <si>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</si>
  <si>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</si>
  <si>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</si>
  <si>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</si>
  <si>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</si>
  <si>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</si>
  <si>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</si>
  <si>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</si>
  <si>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</si>
  <si>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</si>
  <si>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</si>
  <si>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</si>
  <si>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</si>
  <si>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</si>
  <si>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</si>
  <si>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</si>
  <si>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</si>
  <si>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</si>
  <si>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</si>
  <si>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</si>
  <si>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</si>
  <si>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</si>
  <si>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</si>
  <si>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</si>
  <si>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</si>
  <si>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</si>
  <si>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</si>
  <si>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</si>
  <si>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</si>
  <si>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</si>
  <si>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</si>
  <si>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</si>
  <si>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</si>
  <si>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</si>
  <si>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</si>
  <si>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</si>
  <si>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</si>
  <si>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</si>
  <si>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</si>
  <si>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</si>
  <si>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</si>
  <si>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</si>
  <si>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</si>
  <si>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</si>
  <si>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</si>
  <si>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</si>
  <si>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</si>
  <si>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</si>
  <si>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</si>
  <si>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</si>
  <si>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</si>
  <si>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</si>
  <si>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</si>
  <si>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</si>
  <si>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</si>
  <si>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</si>
  <si>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</si>
  <si>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</si>
  <si>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</si>
  <si>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</si>
  <si>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</si>
  <si>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</si>
  <si>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</si>
  <si>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</si>
  <si>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</si>
  <si>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</si>
  <si>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</si>
  <si>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</si>
  <si>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</si>
  <si>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</si>
  <si>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</si>
  <si>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</si>
  <si>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</si>
  <si>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</si>
  <si>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</si>
  <si>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</si>
  <si>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</si>
  <si>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</si>
  <si>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</si>
  <si>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</si>
  <si>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</si>
  <si>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</si>
  <si>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</si>
  <si>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</si>
  <si>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</si>
  <si>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</si>
  <si>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</si>
  <si>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</si>
  <si>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</si>
  <si>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</si>
  <si>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</si>
  <si>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</si>
  <si>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</si>
  <si>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</si>
  <si>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</si>
  <si>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</si>
  <si>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</si>
  <si>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</si>
  <si>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</si>
  <si>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</si>
  <si>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</si>
  <si>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</si>
  <si>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</si>
  <si>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</si>
  <si>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</si>
  <si>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</si>
  <si>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</si>
  <si>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</si>
  <si>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</si>
  <si>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</si>
  <si>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</si>
  <si>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</si>
  <si>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</si>
  <si>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</si>
  <si>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</si>
  <si>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</si>
  <si>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</si>
  <si>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</si>
  <si>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</si>
  <si>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</si>
  <si>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</si>
  <si>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</si>
  <si>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</si>
  <si>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</si>
  <si>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</si>
  <si>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</si>
  <si>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</si>
  <si>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</si>
  <si>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</si>
  <si>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</si>
  <si>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</si>
  <si>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</si>
  <si>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</si>
  <si>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</si>
  <si>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</si>
  <si>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</si>
  <si>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</si>
  <si>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</si>
  <si>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</si>
  <si>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</si>
  <si>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</si>
  <si>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</si>
  <si>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</si>
  <si>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</si>
  <si>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</si>
  <si>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</si>
  <si>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</si>
  <si>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</si>
  <si>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</si>
  <si>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</si>
  <si>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</si>
  <si>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</si>
  <si>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</si>
  <si>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</si>
  <si>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</si>
  <si>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</si>
  <si>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</si>
  <si>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</si>
  <si>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</si>
  <si>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</si>
  <si>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</si>
  <si>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</si>
  <si>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</si>
  <si>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</si>
  <si>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</si>
  <si>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</si>
  <si>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</si>
  <si>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</si>
  <si>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</si>
  <si>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</si>
  <si>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</si>
  <si>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</si>
  <si>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</si>
  <si>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</si>
  <si>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</si>
  <si>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</si>
  <si>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</si>
  <si>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</si>
  <si>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</si>
  <si>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</si>
  <si>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</si>
  <si>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</si>
  <si>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</si>
  <si>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</si>
  <si>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</si>
  <si>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</si>
  <si>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</si>
  <si>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</si>
  <si>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</si>
  <si>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</si>
  <si>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</si>
  <si>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</si>
  <si>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</si>
  <si>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</si>
  <si>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</si>
  <si>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</si>
  <si>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</si>
  <si>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</si>
  <si>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</si>
  <si>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</si>
  <si>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</si>
  <si>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</si>
  <si>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</si>
  <si>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</si>
  <si>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</si>
  <si>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</si>
  <si>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</si>
  <si>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</si>
  <si>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</si>
  <si>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</si>
  <si>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</si>
  <si>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</si>
  <si>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</si>
  <si>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</si>
  <si>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</si>
  <si>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</si>
  <si>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</si>
  <si>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</si>
  <si>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</si>
  <si>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</si>
  <si>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</si>
  <si>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</si>
  <si>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</si>
  <si>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</si>
  <si>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</si>
  <si>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</si>
  <si>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</si>
  <si>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</si>
  <si>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</si>
  <si>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</si>
  <si>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</si>
  <si>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</si>
  <si>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</si>
  <si>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</si>
  <si>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</si>
  <si>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</si>
  <si>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</si>
  <si>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</si>
  <si>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</si>
  <si>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</si>
  <si>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</si>
  <si>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</si>
  <si>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</si>
  <si>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</si>
  <si>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</si>
  <si>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</si>
  <si>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</si>
  <si>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</si>
  <si>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</si>
  <si>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</si>
  <si>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</si>
  <si>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</si>
  <si>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</si>
  <si>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</si>
  <si>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</si>
  <si>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</si>
  <si>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</si>
  <si>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</si>
  <si>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</si>
  <si>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</si>
  <si>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</si>
  <si>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</si>
  <si>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</si>
  <si>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</si>
  <si>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</si>
  <si>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</si>
  <si>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</si>
  <si>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</si>
  <si>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</si>
  <si>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</si>
  <si>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</si>
  <si>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</si>
  <si>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</si>
  <si>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</si>
  <si>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</si>
  <si>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</si>
  <si>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</si>
  <si>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</si>
  <si>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</si>
  <si>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</si>
  <si>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</si>
  <si>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</si>
  <si>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</si>
  <si>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</si>
  <si>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</si>
  <si>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</si>
  <si>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</si>
  <si>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</si>
  <si>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</si>
  <si>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</si>
  <si>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</si>
  <si>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</si>
  <si>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</si>
  <si>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</si>
  <si>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</si>
  <si>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</si>
  <si>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</si>
  <si>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</si>
  <si>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</si>
  <si>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</si>
  <si>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</si>
  <si>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</si>
  <si>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</si>
  <si>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</si>
  <si>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</si>
  <si>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</si>
  <si>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</si>
  <si>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</si>
  <si>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</si>
  <si>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</si>
  <si>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</si>
  <si>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</si>
  <si>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</si>
  <si>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</si>
  <si>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</si>
  <si>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</si>
  <si>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</si>
  <si>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</si>
  <si>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</si>
  <si>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</si>
  <si>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</si>
  <si>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</si>
  <si>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</si>
  <si>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</si>
  <si>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</si>
  <si>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</si>
  <si>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</si>
  <si>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</si>
  <si>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</si>
  <si>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</si>
  <si>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</si>
  <si>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</si>
  <si>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</si>
  <si>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</si>
  <si>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</si>
  <si>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</si>
  <si>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</si>
  <si>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</si>
  <si>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</si>
  <si>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</si>
  <si>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</si>
  <si>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</si>
  <si>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</si>
  <si>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</si>
  <si>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</si>
  <si>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</si>
  <si>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</si>
  <si>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</si>
  <si>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</si>
  <si>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</si>
  <si>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</si>
  <si>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</si>
  <si>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</si>
  <si>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</si>
  <si>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</si>
  <si>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</si>
  <si>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</si>
  <si>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</si>
  <si>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</si>
  <si>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</si>
  <si>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</si>
  <si>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</si>
  <si>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</si>
  <si>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</si>
  <si>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</si>
  <si>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</si>
  <si>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</si>
  <si>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</si>
  <si>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</si>
  <si>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</si>
  <si>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</si>
  <si>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</si>
  <si>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</si>
  <si>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</si>
  <si>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</si>
  <si>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</si>
  <si>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</si>
  <si>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</si>
  <si>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</si>
  <si>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</si>
  <si>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</si>
  <si>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</si>
  <si>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</si>
  <si>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</si>
  <si>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</si>
  <si>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</si>
  <si>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</si>
  <si>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</si>
  <si>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</si>
  <si>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</si>
  <si>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</si>
  <si>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</si>
  <si>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</si>
  <si>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</si>
  <si>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</si>
  <si>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</si>
  <si>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</si>
  <si>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</si>
  <si>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</si>
  <si>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</si>
  <si>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</si>
  <si>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</si>
  <si>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</si>
  <si>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</si>
  <si>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</si>
  <si>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</si>
  <si>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</si>
  <si>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</si>
  <si>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</si>
  <si>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</si>
  <si>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</si>
  <si>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</si>
  <si>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</si>
  <si>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</si>
  <si>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</si>
  <si>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</si>
  <si>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</si>
  <si>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</si>
  <si>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</si>
  <si>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</si>
  <si>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</si>
  <si>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</si>
  <si>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</si>
  <si>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</si>
  <si>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</si>
  <si>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</si>
  <si>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</si>
  <si>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</si>
  <si>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</si>
  <si>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</si>
  <si>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</si>
  <si>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</si>
  <si>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</si>
  <si>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</si>
  <si>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</si>
  <si>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</si>
  <si>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</si>
  <si>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</si>
  <si>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</si>
  <si>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</si>
  <si>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</si>
  <si>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</si>
  <si>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</si>
  <si>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</si>
  <si>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</si>
  <si>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</si>
  <si>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</si>
  <si>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</si>
  <si>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</si>
  <si>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</si>
  <si>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</si>
  <si>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</si>
  <si>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</si>
  <si>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</si>
  <si>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</si>
  <si>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</si>
  <si>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</si>
  <si>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</si>
  <si>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</si>
  <si>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</si>
  <si>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</si>
  <si>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</si>
  <si>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</si>
  <si>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</si>
  <si>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</si>
  <si>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</si>
  <si>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</si>
  <si>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</si>
  <si>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</si>
  <si>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</si>
  <si>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</si>
  <si>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</si>
  <si>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</si>
  <si>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</si>
  <si>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</si>
  <si>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</si>
  <si>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</si>
  <si>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</si>
  <si>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</si>
  <si>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</si>
  <si>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</si>
  <si>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</si>
  <si>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</si>
  <si>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</si>
  <si>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</si>
  <si>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</si>
  <si>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</si>
  <si>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</si>
  <si>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</si>
  <si>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</si>
  <si>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</si>
  <si>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</si>
  <si>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</si>
  <si>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</si>
  <si>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</si>
  <si>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</si>
  <si>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</si>
  <si>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</si>
  <si>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</si>
  <si>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</si>
  <si>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</si>
  <si>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</si>
  <si>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</si>
  <si>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</si>
  <si>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</si>
  <si>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</si>
  <si>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</si>
  <si>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</si>
  <si>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</si>
  <si>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</si>
  <si>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</si>
  <si>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</si>
  <si>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</si>
  <si>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</si>
  <si>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</si>
  <si>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</si>
  <si>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</si>
  <si>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</si>
  <si>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</si>
  <si>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</si>
  <si>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</si>
  <si>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</si>
  <si>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</si>
  <si>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</si>
  <si>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</si>
  <si>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</si>
  <si>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</si>
  <si>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</si>
  <si>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</si>
  <si>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</si>
  <si>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</si>
  <si>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</si>
  <si>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</si>
  <si>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</si>
  <si>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</si>
  <si>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</si>
  <si>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</si>
  <si>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</si>
  <si>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</si>
  <si>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</si>
  <si>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</si>
  <si>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</si>
  <si>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</si>
  <si>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</si>
  <si>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</si>
  <si>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</si>
  <si>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</si>
  <si>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</si>
  <si>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</si>
  <si>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</si>
  <si>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</si>
  <si>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</si>
  <si>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</si>
  <si>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</si>
  <si>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</si>
  <si>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</si>
  <si>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</si>
  <si>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</si>
  <si>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</si>
  <si>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</si>
  <si>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</si>
  <si>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</si>
  <si>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</si>
  <si>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</si>
  <si>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</si>
  <si>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</si>
  <si>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</si>
  <si>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</si>
  <si>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</si>
  <si>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</si>
  <si>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</si>
  <si>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</si>
  <si>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</si>
  <si>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</si>
  <si>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</si>
  <si>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</si>
  <si>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</si>
  <si>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</si>
  <si>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</si>
  <si>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</si>
  <si>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</si>
  <si>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</si>
  <si>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</si>
  <si>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</si>
  <si>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</si>
  <si>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</si>
  <si>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</si>
  <si>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</si>
  <si>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</si>
  <si>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</si>
  <si>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</si>
  <si>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</si>
  <si>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</si>
  <si>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</si>
  <si>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</si>
  <si>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</si>
  <si>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</si>
  <si>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</si>
  <si>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</si>
  <si>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</si>
  <si>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</si>
  <si>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</si>
  <si>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</si>
  <si>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</si>
  <si>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</si>
  <si>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</si>
  <si>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</si>
  <si>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</si>
  <si>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</si>
  <si>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</si>
  <si>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</si>
  <si>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</si>
  <si>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</si>
  <si>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</si>
  <si>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</si>
  <si>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</si>
  <si>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</si>
  <si>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</si>
  <si>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</si>
  <si>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</si>
  <si>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</si>
  <si>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</si>
  <si>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</si>
  <si>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</si>
  <si>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</si>
  <si>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</si>
  <si>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</si>
  <si>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</si>
  <si>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</si>
  <si>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</si>
  <si>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</si>
  <si>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</si>
  <si>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</si>
  <si>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</si>
  <si>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</si>
  <si>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</si>
  <si>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</si>
  <si>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</si>
  <si>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</si>
  <si>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</si>
  <si>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</si>
  <si>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</si>
  <si>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</si>
  <si>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</si>
  <si>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</si>
  <si>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</si>
  <si>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</si>
  <si>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</si>
  <si>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</si>
  <si>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</si>
  <si>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</si>
  <si>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</si>
  <si>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</si>
  <si>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</si>
  <si>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</si>
  <si>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</si>
  <si>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</si>
  <si>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</si>
  <si>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</si>
  <si>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</si>
  <si>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</si>
  <si>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</si>
  <si>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</si>
  <si>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</si>
  <si>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</si>
  <si>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</si>
  <si>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</si>
  <si>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</si>
  <si>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</si>
  <si>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</si>
  <si>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</si>
  <si>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</si>
  <si>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</si>
  <si>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</si>
  <si>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</si>
  <si>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</si>
  <si>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</si>
  <si>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</si>
  <si>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</si>
  <si>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</si>
  <si>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</si>
  <si>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</si>
  <si>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</si>
  <si>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</si>
  <si>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</si>
  <si>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</si>
  <si>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</si>
  <si>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</si>
  <si>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</si>
  <si>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</si>
  <si>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</si>
  <si>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</si>
  <si>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</si>
  <si>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</si>
  <si>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</si>
  <si>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</si>
  <si>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</si>
  <si>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</si>
  <si>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</si>
  <si>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</si>
  <si>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</si>
  <si>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</si>
  <si>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</si>
  <si>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</si>
  <si>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</si>
  <si>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</si>
  <si>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</si>
  <si>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</si>
  <si>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</si>
  <si>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</si>
  <si>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</si>
  <si>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</si>
  <si>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</si>
  <si>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</si>
  <si>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</si>
  <si>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</si>
  <si>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</si>
  <si>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</si>
  <si>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</si>
  <si>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</si>
  <si>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</si>
  <si>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</si>
  <si>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</si>
  <si>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</si>
  <si>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</si>
  <si>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</si>
  <si>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</si>
  <si>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</si>
  <si>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</si>
  <si>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</si>
  <si>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</si>
  <si>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</si>
  <si>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</si>
  <si>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</si>
  <si>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</si>
  <si>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</si>
  <si>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</si>
  <si>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</si>
  <si>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</si>
  <si>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</si>
  <si>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</si>
  <si>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</si>
  <si>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</si>
  <si>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</si>
  <si>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</si>
  <si>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</si>
  <si>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</si>
  <si>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</si>
  <si>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</si>
  <si>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</si>
  <si>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</si>
  <si>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</si>
  <si>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</si>
  <si>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</si>
  <si>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</si>
  <si>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</si>
  <si>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</si>
  <si>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</si>
  <si>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</si>
  <si>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</si>
  <si>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</si>
  <si>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</si>
  <si>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</si>
  <si>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</si>
  <si>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</si>
  <si>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</si>
  <si>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</si>
  <si>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</si>
  <si>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</si>
  <si>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</si>
  <si>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</si>
  <si>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</si>
  <si>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</si>
  <si>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</si>
  <si>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</si>
  <si>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</si>
  <si>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</si>
  <si>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</si>
  <si>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</si>
  <si>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</si>
  <si>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</si>
  <si>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</si>
  <si>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</si>
  <si>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</si>
  <si>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</si>
  <si>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</si>
  <si>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</si>
  <si>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</si>
  <si>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</si>
  <si>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</si>
  <si>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</si>
  <si>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</si>
  <si>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</si>
  <si>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</si>
  <si>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</si>
  <si>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</si>
  <si>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</si>
  <si>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</si>
  <si>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</si>
  <si>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</si>
  <si>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</si>
  <si>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</si>
  <si>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</si>
  <si>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</si>
  <si>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</si>
  <si>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</si>
  <si>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</si>
  <si>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</si>
  <si>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</si>
  <si>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</si>
  <si>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</si>
  <si>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</si>
  <si>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</si>
  <si>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</si>
  <si>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</si>
  <si>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</si>
  <si>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</si>
  <si>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</si>
  <si>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</si>
  <si>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</si>
  <si>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</si>
  <si>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</si>
  <si>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</si>
  <si>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</si>
  <si>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</si>
  <si>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</si>
  <si>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</si>
  <si>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</si>
  <si>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</si>
  <si>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</si>
  <si>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</si>
  <si>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</si>
  <si>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</si>
  <si>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</si>
  <si>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</si>
  <si>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</si>
  <si>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</si>
  <si>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</si>
  <si>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</si>
  <si>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</si>
  <si>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</si>
  <si>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</si>
  <si>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</si>
  <si>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</si>
  <si>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</si>
  <si>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</si>
  <si>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</si>
  <si>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</si>
  <si>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</si>
  <si>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</si>
  <si>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</si>
  <si>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</si>
  <si>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</si>
  <si>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</si>
  <si>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</si>
  <si>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</si>
  <si>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</si>
  <si>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</si>
  <si>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</si>
  <si>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</si>
  <si>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</si>
  <si>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</si>
  <si>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</si>
  <si>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</si>
  <si>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</si>
  <si>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</si>
  <si>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</si>
  <si>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</si>
  <si>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</si>
  <si>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</si>
  <si>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</si>
  <si>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</si>
  <si>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</si>
  <si>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</si>
  <si>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</si>
  <si>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</si>
  <si>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</si>
  <si>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</si>
  <si>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</si>
  <si>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</si>
  <si>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</si>
  <si>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</si>
  <si>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</si>
  <si>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</si>
  <si>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</si>
  <si>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</si>
  <si>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</si>
  <si>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</si>
  <si>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</si>
  <si>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</si>
  <si>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</si>
  <si>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</si>
  <si>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</si>
  <si>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</si>
  <si>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</si>
  <si>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</si>
  <si>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</si>
  <si>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</si>
  <si>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</si>
  <si>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</si>
  <si>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</si>
  <si>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</si>
  <si>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</si>
  <si>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</si>
  <si>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</si>
  <si>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</si>
  <si>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</si>
  <si>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</si>
  <si>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</si>
  <si>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</si>
  <si>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</si>
  <si>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</si>
  <si>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</si>
  <si>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</si>
  <si>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</si>
  <si>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</si>
  <si>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</si>
  <si>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</si>
  <si>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</si>
  <si>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</si>
  <si>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</si>
  <si>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</si>
  <si>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</si>
  <si>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</si>
  <si>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</si>
  <si>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</si>
  <si>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</si>
  <si>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</si>
  <si>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</si>
  <si>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</si>
  <si>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</si>
  <si>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</si>
  <si>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</si>
  <si>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</si>
  <si>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</si>
  <si>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</si>
  <si>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</si>
  <si>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</si>
  <si>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</si>
  <si>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</si>
  <si>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</si>
  <si>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</si>
  <si>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</si>
  <si>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</si>
  <si>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</si>
  <si>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</si>
  <si>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</si>
  <si>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</si>
  <si>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</si>
  <si>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</si>
  <si>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</si>
  <si>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</si>
  <si>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</si>
  <si>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</si>
  <si>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</si>
  <si>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</si>
  <si>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</si>
  <si>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</si>
  <si>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</si>
  <si>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</si>
  <si>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</si>
  <si>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</si>
  <si>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</si>
  <si>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</si>
  <si>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</si>
  <si>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</si>
  <si>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</si>
  <si>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</si>
  <si>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</si>
  <si>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</si>
  <si>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</si>
  <si>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</si>
  <si>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</si>
  <si>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</si>
  <si>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</si>
  <si>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</si>
  <si>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</si>
  <si>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</si>
  <si>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</si>
  <si>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</si>
  <si>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</si>
  <si>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</si>
  <si>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</si>
  <si>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</si>
  <si>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</si>
  <si>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</si>
  <si>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</si>
  <si>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</si>
  <si>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</si>
  <si>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</si>
  <si>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</si>
  <si>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</si>
  <si>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</si>
  <si>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</si>
  <si>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</si>
  <si>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</si>
  <si>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</si>
  <si>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</si>
  <si>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</si>
  <si>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</si>
  <si>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</si>
  <si>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</si>
  <si>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</si>
  <si>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</si>
  <si>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</si>
  <si>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</si>
  <si>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</si>
  <si>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</si>
  <si>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</si>
  <si>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</si>
  <si>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</si>
  <si>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</si>
  <si>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</si>
  <si>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</si>
  <si>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</si>
  <si>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</si>
  <si>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</si>
  <si>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</si>
  <si>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</si>
  <si>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</si>
  <si>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</si>
  <si>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</si>
  <si>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</si>
  <si>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</si>
  <si>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</si>
  <si>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</si>
  <si>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</si>
  <si>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</si>
  <si>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</si>
  <si>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</si>
  <si>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</si>
  <si>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</si>
  <si>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</si>
  <si>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</si>
  <si>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</si>
  <si>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</si>
  <si>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</si>
  <si>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</si>
  <si>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</si>
  <si>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</si>
  <si>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</si>
  <si>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</si>
  <si>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</si>
  <si>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</si>
  <si>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</si>
  <si>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</si>
  <si>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</si>
  <si>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</si>
  <si>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</si>
  <si>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</si>
  <si>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</si>
  <si>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</si>
  <si>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</si>
  <si>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</si>
  <si>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</si>
  <si>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</si>
  <si>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</si>
  <si>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</si>
  <si>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</si>
  <si>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</si>
  <si>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</si>
  <si>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</si>
  <si>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</si>
  <si>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</si>
  <si>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</si>
  <si>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</si>
  <si>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</si>
  <si>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</si>
  <si>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</si>
  <si>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</si>
  <si>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</si>
  <si>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</si>
  <si>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</si>
  <si>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</si>
  <si>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</si>
  <si>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</si>
  <si>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</si>
  <si>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</si>
  <si>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</si>
  <si>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</si>
  <si>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</si>
  <si>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</si>
  <si>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</si>
  <si>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</si>
  <si>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</si>
  <si>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</si>
  <si>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</si>
  <si>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</si>
  <si>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</si>
  <si>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</si>
  <si>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</si>
  <si>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</si>
  <si>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</si>
  <si>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</si>
  <si>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</si>
  <si>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</si>
  <si>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</si>
  <si>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</si>
  <si>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</si>
  <si>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</si>
  <si>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</si>
  <si>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</si>
  <si>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</si>
  <si>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</si>
  <si>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</si>
  <si>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</si>
  <si>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</si>
  <si>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</si>
  <si>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</si>
  <si>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</si>
  <si>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</si>
  <si>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</si>
  <si>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</si>
  <si>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</si>
  <si>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</si>
  <si>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</si>
  <si>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</si>
  <si>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</si>
  <si>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</si>
  <si>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</si>
  <si>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</si>
  <si>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</si>
  <si>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</si>
  <si>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</si>
  <si>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</si>
  <si>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</si>
  <si>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</si>
  <si>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</si>
  <si>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</si>
  <si>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</si>
  <si>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</si>
  <si>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</si>
  <si>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</si>
  <si>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</si>
  <si>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</si>
  <si>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</si>
  <si>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</si>
  <si>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</si>
  <si>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</si>
  <si>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</si>
  <si>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</si>
  <si>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</si>
  <si>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</si>
  <si>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</si>
  <si>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</si>
  <si>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</si>
  <si>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</si>
  <si>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</si>
  <si>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</si>
  <si>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</si>
  <si>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</si>
  <si>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</si>
  <si>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</si>
  <si>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</si>
  <si>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</si>
  <si>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</si>
  <si>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</si>
  <si>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</si>
  <si>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</si>
  <si>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</si>
  <si>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</si>
  <si>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</si>
  <si>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</si>
  <si>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</si>
  <si>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</si>
  <si>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</si>
  <si>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</si>
  <si>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</si>
  <si>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</si>
  <si>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</si>
  <si>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</si>
  <si>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</si>
  <si>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</si>
  <si>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</si>
  <si>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</si>
  <si>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</si>
  <si>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</si>
  <si>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</si>
  <si>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</si>
  <si>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</si>
  <si>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</si>
  <si>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</si>
  <si>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</si>
  <si>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</si>
  <si>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</si>
  <si>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</si>
  <si>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</si>
  <si>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</si>
  <si>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</si>
  <si>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</si>
  <si>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</si>
  <si>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</si>
  <si>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</si>
  <si>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</si>
  <si>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</si>
  <si>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</si>
  <si>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</si>
  <si>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</si>
  <si>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</si>
  <si>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</si>
  <si>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</si>
  <si>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</si>
  <si>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</si>
  <si>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</si>
  <si>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</si>
  <si>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</si>
  <si>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</si>
  <si>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</si>
  <si>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</si>
  <si>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</si>
  <si>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</si>
  <si>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</si>
  <si>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</si>
  <si>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</si>
  <si>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</si>
  <si>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</si>
  <si>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</si>
  <si>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</si>
  <si>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</si>
  <si>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</si>
  <si>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</si>
  <si>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</si>
  <si>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</si>
  <si>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</si>
  <si>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</si>
  <si>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</si>
  <si>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</si>
  <si>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</si>
  <si>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</si>
  <si>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</si>
  <si>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</si>
  <si>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</si>
  <si>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</si>
  <si>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</si>
  <si>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</si>
  <si>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</si>
  <si>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</si>
  <si>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</si>
  <si>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</si>
  <si>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</si>
  <si>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</si>
  <si>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</si>
  <si>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</si>
  <si>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</si>
  <si>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</si>
  <si>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</si>
  <si>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</si>
  <si>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</si>
  <si>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</si>
  <si>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</si>
  <si>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</si>
  <si>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</si>
  <si>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</si>
  <si>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</si>
  <si>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</si>
  <si>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</si>
  <si>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</si>
  <si>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</si>
  <si>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</si>
  <si>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</si>
  <si>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</si>
  <si>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</si>
  <si>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</si>
  <si>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</si>
  <si>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</si>
  <si>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</si>
  <si>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</si>
  <si>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</si>
  <si>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</si>
  <si>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</si>
  <si>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</si>
  <si>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</si>
  <si>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</si>
  <si>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</si>
  <si>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</si>
  <si>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</si>
  <si>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</si>
  <si>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</si>
  <si>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</si>
  <si>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</si>
  <si>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</si>
  <si>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</si>
  <si>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</si>
  <si>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</si>
  <si>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</si>
  <si>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</si>
  <si>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</si>
  <si>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</si>
  <si>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</si>
  <si>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</si>
  <si>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</si>
  <si>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</si>
  <si>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</si>
  <si>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</si>
  <si>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</si>
  <si>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</si>
  <si>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</si>
  <si>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</si>
  <si>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</si>
  <si>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</si>
  <si>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</si>
  <si>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</si>
  <si>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</si>
  <si>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</si>
  <si>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</si>
  <si>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</si>
  <si>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</si>
  <si>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</si>
  <si>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</si>
  <si>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</si>
  <si>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</si>
  <si>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</si>
  <si>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</si>
  <si>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</si>
  <si>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</si>
  <si>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</si>
  <si>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</si>
  <si>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</si>
  <si>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</si>
  <si>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</si>
  <si>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</si>
  <si>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</si>
  <si>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</si>
  <si>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</si>
  <si>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</si>
  <si>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</si>
  <si>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</si>
  <si>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</si>
  <si>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</si>
  <si>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</si>
  <si>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</si>
  <si>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</si>
  <si>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</si>
  <si>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</si>
  <si>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</si>
  <si>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</si>
  <si>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</si>
  <si>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</si>
  <si>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</si>
  <si>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</si>
  <si>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</si>
  <si>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</si>
  <si>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</si>
  <si>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</si>
  <si>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</si>
  <si>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</si>
  <si>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</si>
  <si>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</si>
  <si>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</si>
  <si>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</si>
  <si>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</si>
  <si>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</si>
  <si>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</si>
  <si>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</si>
  <si>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</si>
  <si>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</si>
  <si>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</si>
  <si>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</si>
  <si>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</si>
  <si>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</si>
  <si>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</si>
  <si>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</si>
  <si>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</si>
  <si>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</si>
  <si>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</si>
  <si>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</si>
  <si>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</si>
  <si>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</si>
  <si>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</si>
  <si>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</si>
  <si>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</si>
  <si>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</si>
  <si>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</si>
  <si>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</si>
  <si>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</si>
  <si>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</si>
  <si>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</si>
  <si>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</si>
  <si>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</si>
  <si>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</si>
  <si>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</si>
  <si>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</si>
  <si>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</si>
  <si>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</si>
  <si>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</si>
  <si>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</si>
  <si>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</si>
  <si>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</si>
  <si>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</si>
  <si>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</si>
  <si>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</si>
  <si>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</si>
  <si>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</si>
  <si>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</si>
  <si>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</si>
  <si>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</si>
  <si>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</si>
  <si>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</si>
  <si>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</si>
  <si>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</si>
  <si>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</si>
  <si>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</si>
  <si>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</si>
  <si>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</si>
  <si>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</si>
  <si>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</si>
  <si>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</si>
  <si>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</si>
  <si>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</si>
  <si>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</si>
  <si>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</si>
  <si>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</si>
  <si>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</si>
  <si>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</si>
  <si>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</si>
  <si>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</si>
  <si>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</si>
  <si>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</si>
  <si>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</si>
  <si>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</si>
  <si>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</si>
  <si>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</si>
  <si>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</si>
  <si>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</si>
  <si>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</si>
  <si>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</si>
  <si>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</si>
  <si>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</si>
  <si>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</si>
  <si>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</si>
  <si>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</si>
  <si>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</si>
  <si>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</si>
  <si>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</si>
  <si>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</si>
  <si>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</si>
  <si>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</si>
  <si>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</si>
  <si>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</si>
  <si>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</si>
  <si>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</si>
  <si>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</si>
  <si>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</si>
  <si>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</si>
  <si>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</si>
  <si>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</si>
  <si>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</si>
  <si>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</si>
  <si>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</si>
  <si>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</si>
  <si>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</si>
  <si>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</si>
  <si>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</si>
  <si>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</si>
  <si>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</si>
  <si>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</si>
  <si>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</si>
  <si>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</si>
  <si>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</si>
  <si>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</si>
  <si>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</si>
  <si>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</si>
  <si>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</si>
  <si>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</si>
  <si>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</si>
  <si>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</si>
  <si>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</si>
  <si>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</si>
  <si>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</si>
  <si>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</si>
  <si>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</si>
  <si>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</si>
  <si>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</si>
  <si>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</si>
  <si>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</si>
  <si>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</si>
  <si>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</si>
  <si>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</si>
  <si>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</si>
  <si>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</si>
  <si>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</si>
  <si>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</si>
  <si>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</si>
  <si>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</si>
  <si>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</si>
  <si>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</si>
  <si>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</si>
  <si>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</si>
  <si>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</si>
  <si>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</si>
  <si>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</si>
  <si>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</si>
  <si>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</si>
  <si>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</si>
  <si>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</si>
  <si>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</si>
  <si>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</si>
  <si>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</si>
  <si>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</si>
  <si>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</si>
  <si>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</si>
  <si>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</si>
  <si>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</si>
  <si>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</si>
  <si>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</si>
  <si>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</si>
  <si>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</si>
  <si>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</si>
  <si>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</si>
  <si>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</si>
  <si>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</si>
  <si>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</si>
  <si>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</si>
  <si>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</si>
  <si>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</si>
  <si>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</si>
  <si>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</si>
  <si>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</si>
  <si>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</si>
  <si>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</si>
  <si>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</si>
  <si>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</si>
  <si>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</si>
  <si>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</si>
  <si>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</si>
  <si>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</si>
  <si>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</si>
  <si>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</si>
  <si>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</si>
  <si>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</si>
  <si>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</si>
  <si>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</si>
  <si>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</si>
  <si>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</si>
  <si>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</si>
  <si>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</si>
  <si>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</si>
  <si>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</si>
  <si>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</si>
  <si>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</si>
  <si>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</si>
  <si>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</si>
  <si>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</si>
  <si>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</si>
  <si>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</si>
  <si>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</si>
  <si>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</si>
  <si>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</si>
  <si>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</si>
  <si>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</si>
  <si>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</si>
  <si>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</si>
  <si>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</si>
  <si>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</si>
  <si>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</si>
  <si>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</si>
  <si>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</si>
  <si>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</si>
  <si>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</si>
  <si>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</si>
  <si>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</si>
  <si>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</si>
  <si>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</si>
  <si>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</si>
  <si>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</si>
  <si>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</si>
  <si>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</si>
  <si>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</si>
  <si>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</si>
  <si>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</si>
  <si>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</si>
  <si>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</si>
  <si>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</si>
  <si>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</si>
  <si>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</si>
  <si>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</si>
  <si>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</si>
  <si>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</si>
  <si>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</si>
  <si>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</si>
  <si>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</si>
  <si>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</si>
  <si>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</si>
  <si>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</si>
  <si>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</si>
  <si>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</si>
  <si>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</si>
  <si>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</si>
  <si>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</si>
  <si>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</si>
  <si>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</si>
  <si>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</si>
  <si>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</si>
  <si>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</si>
  <si>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</si>
  <si>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</si>
  <si>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</si>
  <si>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</si>
  <si>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</si>
  <si>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</si>
  <si>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</si>
  <si>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</si>
  <si>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</si>
  <si>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</si>
  <si>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</si>
  <si>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</si>
  <si>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</si>
  <si>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</si>
  <si>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</si>
  <si>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</si>
  <si>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</si>
  <si>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</si>
  <si>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</si>
  <si>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</si>
  <si>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</si>
  <si>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</si>
  <si>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</si>
  <si>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</si>
  <si>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</si>
  <si>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</si>
  <si>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</si>
  <si>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</si>
  <si>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</si>
  <si>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</si>
  <si>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</si>
  <si>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</si>
  <si>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</si>
  <si>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</si>
  <si>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</si>
  <si>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</si>
  <si>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</si>
  <si>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</si>
  <si>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</si>
  <si>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</si>
  <si>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</si>
  <si>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</si>
  <si>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</si>
  <si>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</si>
  <si>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</si>
  <si>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</si>
  <si>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</si>
  <si>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</si>
  <si>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</si>
  <si>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</si>
  <si>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</si>
  <si>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</si>
  <si>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</si>
  <si>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</si>
  <si>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</si>
  <si>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</si>
  <si>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</si>
  <si>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</si>
  <si>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</si>
  <si>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</si>
  <si>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</si>
  <si>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</si>
  <si>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</si>
  <si>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</si>
  <si>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</si>
  <si>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</si>
  <si>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</si>
  <si>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</si>
  <si>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</si>
  <si>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</si>
  <si>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</si>
  <si>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</si>
  <si>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</si>
  <si>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</si>
  <si>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</si>
  <si>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</si>
  <si>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</si>
  <si>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</si>
  <si>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</si>
  <si>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</si>
  <si>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</si>
  <si>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</si>
  <si>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</si>
  <si>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</si>
  <si>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</si>
  <si>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</si>
  <si>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</si>
  <si>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</si>
  <si>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</si>
  <si>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</si>
  <si>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</si>
  <si>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</si>
  <si>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</si>
  <si>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</si>
  <si>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</si>
  <si>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</si>
  <si>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</si>
  <si>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</si>
  <si>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</si>
  <si>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</si>
  <si>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</si>
  <si>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</si>
  <si>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</si>
  <si>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</si>
  <si>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</si>
  <si>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</si>
  <si>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</si>
  <si>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</si>
  <si>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</si>
  <si>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</si>
  <si>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</si>
  <si>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</si>
  <si>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</si>
  <si>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</si>
  <si>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</si>
  <si>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</si>
  <si>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</si>
  <si>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</si>
  <si>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</si>
  <si>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</si>
  <si>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</si>
  <si>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</si>
  <si>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</si>
  <si>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</si>
  <si>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</si>
  <si>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</si>
  <si>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</si>
  <si>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</si>
  <si>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</si>
  <si>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</si>
  <si>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</si>
  <si>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</si>
  <si>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</si>
  <si>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</si>
  <si>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</si>
  <si>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</si>
  <si>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</si>
  <si>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</si>
  <si>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</si>
  <si>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</si>
  <si>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</si>
  <si>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</si>
  <si>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</si>
  <si>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</si>
  <si>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</si>
  <si>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</si>
  <si>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</si>
  <si>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</si>
  <si>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</si>
  <si>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</si>
  <si>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</si>
  <si>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</si>
  <si>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</si>
  <si>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</si>
  <si>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</si>
  <si>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</si>
  <si>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</si>
  <si>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</si>
  <si>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</si>
  <si>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</si>
  <si>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</si>
  <si>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</si>
  <si>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</si>
  <si>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</si>
  <si>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</si>
  <si>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</si>
  <si>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</si>
  <si>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</si>
  <si>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</si>
  <si>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</si>
  <si>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</si>
  <si>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</si>
  <si>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</si>
  <si>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</si>
  <si>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</si>
  <si>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</si>
  <si>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</si>
  <si>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</si>
  <si>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</si>
  <si>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</si>
  <si>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</si>
  <si>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</si>
  <si>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</si>
  <si>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</si>
  <si>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</si>
  <si>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</si>
  <si>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</si>
  <si>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</si>
  <si>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</si>
  <si>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</si>
  <si>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</si>
  <si>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</si>
  <si>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</si>
  <si>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</si>
  <si>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</si>
  <si>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</si>
  <si>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</si>
  <si>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</si>
  <si>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</si>
  <si>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</si>
  <si>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</si>
  <si>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</si>
  <si>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</si>
  <si>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</si>
  <si>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</si>
  <si>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</si>
  <si>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</si>
  <si>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</si>
  <si>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</si>
  <si>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</si>
  <si>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</si>
  <si>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</si>
  <si>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</si>
  <si>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</si>
  <si>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</si>
  <si>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</si>
  <si>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</si>
  <si>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</si>
  <si>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</si>
  <si>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</si>
  <si>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</si>
  <si>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</si>
  <si>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</si>
  <si>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</si>
  <si>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</si>
  <si>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</si>
  <si>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</si>
  <si>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</si>
  <si>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</si>
  <si>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</si>
  <si>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</si>
  <si>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</si>
  <si>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</si>
  <si>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</si>
  <si>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</si>
  <si>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</si>
  <si>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</si>
  <si>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</si>
  <si>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</si>
  <si>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</si>
  <si>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</si>
  <si>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</si>
  <si>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</si>
  <si>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</si>
  <si>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</si>
  <si>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</si>
  <si>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</si>
  <si>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</si>
  <si>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</si>
  <si>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</si>
  <si>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</si>
  <si>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</si>
  <si>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</si>
  <si>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</si>
  <si>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</si>
  <si>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</si>
  <si>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</si>
  <si>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</si>
  <si>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</si>
  <si>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</si>
  <si>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</si>
  <si>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</si>
  <si>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</si>
  <si>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</si>
  <si>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</si>
  <si>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</si>
  <si>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</si>
  <si>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</si>
  <si>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</si>
  <si>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</si>
  <si>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</si>
  <si>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</si>
  <si>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</si>
  <si>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</si>
  <si>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</si>
  <si>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</si>
  <si>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</si>
  <si>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</si>
  <si>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</si>
  <si>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</si>
  <si>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</si>
  <si>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</si>
  <si>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</si>
  <si>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</si>
  <si>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</si>
  <si>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</si>
  <si>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</si>
  <si>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</si>
  <si>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</si>
  <si>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</si>
  <si>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</si>
  <si>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</si>
  <si>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</si>
  <si>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</si>
  <si>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</si>
  <si>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</si>
  <si>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</si>
  <si>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</si>
  <si>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</si>
  <si>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</si>
  <si>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</si>
  <si>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</si>
  <si>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</si>
  <si>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</si>
  <si>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</si>
  <si>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</si>
  <si>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</si>
  <si>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</si>
  <si>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</si>
  <si>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</si>
  <si>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</si>
  <si>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</si>
  <si>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</si>
  <si>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</si>
  <si>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</si>
  <si>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</si>
  <si>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</si>
  <si>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</si>
  <si>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</si>
  <si>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</si>
  <si>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</si>
  <si>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</si>
  <si>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</si>
  <si>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</si>
  <si>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</si>
  <si>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</si>
  <si>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</si>
  <si>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</si>
  <si>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</si>
  <si>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</si>
  <si>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</si>
  <si>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</si>
  <si>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</si>
  <si>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</si>
  <si>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</si>
  <si>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</si>
  <si>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</si>
  <si>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</si>
  <si>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</si>
  <si>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</si>
  <si>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</si>
  <si>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</si>
  <si>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</si>
  <si>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</si>
  <si>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</si>
  <si>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</si>
  <si>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</si>
  <si>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</si>
  <si>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</si>
  <si>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</si>
  <si>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</si>
  <si>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</si>
  <si>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</si>
  <si>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</si>
  <si>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</si>
  <si>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</si>
  <si>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</si>
  <si>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</si>
  <si>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</si>
  <si>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</si>
  <si>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</si>
  <si>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</si>
  <si>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</si>
  <si>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</si>
  <si>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</si>
  <si>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</si>
  <si>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</si>
  <si>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</si>
  <si>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</si>
  <si>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</si>
  <si>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</si>
  <si>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</si>
  <si>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</si>
  <si>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</si>
  <si>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</si>
  <si>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</si>
  <si>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</si>
  <si>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</si>
  <si>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</si>
  <si>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</si>
  <si>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</si>
  <si>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</si>
  <si>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</si>
  <si>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</si>
  <si>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</si>
  <si>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</si>
  <si>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</si>
  <si>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</si>
  <si>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</si>
  <si>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</si>
  <si>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</si>
  <si>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</si>
  <si>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</si>
  <si>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</si>
  <si>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</si>
  <si>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</si>
  <si>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</si>
  <si>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</si>
  <si>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</si>
  <si>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</si>
  <si>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</si>
  <si>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</si>
  <si>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</si>
  <si>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</si>
  <si>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</si>
  <si>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</si>
  <si>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</si>
  <si>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</si>
  <si>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</si>
  <si>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</si>
  <si>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</si>
  <si>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</si>
  <si>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</si>
  <si>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</si>
  <si>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</si>
  <si>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</si>
  <si>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</si>
  <si>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</si>
  <si>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</si>
  <si>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</si>
  <si>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</si>
  <si>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</si>
  <si>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</si>
  <si>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</si>
  <si>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</si>
  <si>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</si>
  <si>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</si>
  <si>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</si>
  <si>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</si>
  <si>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</si>
  <si>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</si>
  <si>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</si>
  <si>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</si>
  <si>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</si>
  <si>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</si>
  <si>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</si>
  <si>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</si>
  <si>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</si>
  <si>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</si>
  <si>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</si>
  <si>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</si>
  <si>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</si>
  <si>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</si>
  <si>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</si>
  <si>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</si>
  <si>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</si>
  <si>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</si>
  <si>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</si>
  <si>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</si>
  <si>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</si>
  <si>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</si>
  <si>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</si>
  <si>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</si>
  <si>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</si>
  <si>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</si>
  <si>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</si>
  <si>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</si>
  <si>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</si>
  <si>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</si>
  <si>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</si>
  <si>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</si>
  <si>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</si>
  <si>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</si>
  <si>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</si>
  <si>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</si>
  <si>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</si>
  <si>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</si>
  <si>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</si>
  <si>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</si>
  <si>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</si>
  <si>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</si>
  <si>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</si>
  <si>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</si>
  <si>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</si>
  <si>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</si>
  <si>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</si>
  <si>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</si>
  <si>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</si>
  <si>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</si>
  <si>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</si>
  <si>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</si>
  <si>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</si>
  <si>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</si>
  <si>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</si>
  <si>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</si>
  <si>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</si>
  <si>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</si>
  <si>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</si>
  <si>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</si>
  <si>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</si>
  <si>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</si>
  <si>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</si>
  <si>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</si>
  <si>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</si>
  <si>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</si>
  <si>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</si>
  <si>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</si>
  <si>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</si>
  <si>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</si>
  <si>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</si>
  <si>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</si>
  <si>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</si>
  <si>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</si>
  <si>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</si>
  <si>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</si>
  <si>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</si>
  <si>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</si>
  <si>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</si>
  <si>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</si>
  <si>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</si>
  <si>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</si>
  <si>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</si>
  <si>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</si>
  <si>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</si>
  <si>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</si>
  <si>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</si>
  <si>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</si>
  <si>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</si>
  <si>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</si>
  <si>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</si>
  <si>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</si>
  <si>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</si>
  <si>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</si>
  <si>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</si>
  <si>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</si>
  <si>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</si>
  <si>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</si>
  <si>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</si>
  <si>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</si>
  <si>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</si>
  <si>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</si>
  <si>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</si>
  <si>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</si>
  <si>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</si>
  <si>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</si>
  <si>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</si>
  <si>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</si>
  <si>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</si>
  <si>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</si>
  <si>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</si>
  <si>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</si>
  <si>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</si>
  <si>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</si>
  <si>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</si>
  <si>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</si>
  <si>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</si>
  <si>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</si>
  <si>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</si>
  <si>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</si>
  <si>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</si>
  <si>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</si>
  <si>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</si>
  <si>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</si>
  <si>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</si>
  <si>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</si>
  <si>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</si>
  <si>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</si>
  <si>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</si>
  <si>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</si>
  <si>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</si>
  <si>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</si>
  <si>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</si>
  <si>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</si>
  <si>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</si>
  <si>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</si>
  <si>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</si>
  <si>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</si>
  <si>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</si>
  <si>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</si>
  <si>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</si>
  <si>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</si>
  <si>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</si>
  <si>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</si>
  <si>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</si>
  <si>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</si>
  <si>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</si>
  <si>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</si>
  <si>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</si>
  <si>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</si>
  <si>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</si>
  <si>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</si>
  <si>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</si>
  <si>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</si>
  <si>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</si>
  <si>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</si>
  <si>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</si>
  <si>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</si>
  <si>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</si>
  <si>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</si>
  <si>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</si>
  <si>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</si>
  <si>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</si>
  <si>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</si>
  <si>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</si>
  <si>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</si>
  <si>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</si>
  <si>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</si>
  <si>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</si>
  <si>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</si>
  <si>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</si>
  <si>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</si>
  <si>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</si>
  <si>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</si>
  <si>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</si>
  <si>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</si>
  <si>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</si>
  <si>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</si>
  <si>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</si>
  <si>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</si>
  <si>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</si>
  <si>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</si>
  <si>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</si>
  <si>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</si>
  <si>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</si>
  <si>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</si>
  <si>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</si>
  <si>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</si>
  <si>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</si>
  <si>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</si>
  <si>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</si>
  <si>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</si>
  <si>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</si>
  <si>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</si>
  <si>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</si>
  <si>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</si>
  <si>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</si>
  <si>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</si>
  <si>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</si>
  <si>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</si>
  <si>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</si>
  <si>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</si>
  <si>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</si>
  <si>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</si>
  <si>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</si>
  <si>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</si>
  <si>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</si>
  <si>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</si>
  <si>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</si>
  <si>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</si>
  <si>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</si>
  <si>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</si>
  <si>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</si>
  <si>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</si>
  <si>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</si>
  <si>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</si>
  <si>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</si>
  <si>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</si>
  <si>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</si>
  <si>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</si>
  <si>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</si>
  <si>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</si>
  <si>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</si>
  <si>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</si>
  <si>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</si>
  <si>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</si>
  <si>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</si>
  <si>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</si>
  <si>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</si>
  <si>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</si>
  <si>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</si>
  <si>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</si>
  <si>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</si>
  <si>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</si>
  <si>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</si>
  <si>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</si>
  <si>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</si>
  <si>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</si>
  <si>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</si>
  <si>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</si>
  <si>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</si>
  <si>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</si>
  <si>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</si>
  <si>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</si>
  <si>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</si>
  <si>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</si>
  <si>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</si>
  <si>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</si>
  <si>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</si>
  <si>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</si>
  <si>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</si>
  <si>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</si>
  <si>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</si>
  <si>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</si>
  <si>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</si>
  <si>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</si>
  <si>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</si>
  <si>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</si>
  <si>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</si>
  <si>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</si>
  <si>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</si>
  <si>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</si>
  <si>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</si>
  <si>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</si>
  <si>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</si>
  <si>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</si>
  <si>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</si>
  <si>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</si>
  <si>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</si>
  <si>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</si>
  <si>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</si>
  <si>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</si>
  <si>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</si>
  <si>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</si>
  <si>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</si>
  <si>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</si>
  <si>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</si>
  <si>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</si>
  <si>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</si>
  <si>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</si>
  <si>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</si>
  <si>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</si>
  <si>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</si>
  <si>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</si>
  <si>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</si>
  <si>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</si>
  <si>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</si>
  <si>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</si>
  <si>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</si>
  <si>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</si>
  <si>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</si>
  <si>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</si>
  <si>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</si>
  <si>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</si>
  <si>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</si>
  <si>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</si>
  <si>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</si>
  <si>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</si>
  <si>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</si>
  <si>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</si>
  <si>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</si>
  <si>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</si>
  <si>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</si>
  <si>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</si>
  <si>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</si>
  <si>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</si>
  <si>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</si>
  <si>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</si>
  <si>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</si>
  <si>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</si>
  <si>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</si>
  <si>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</si>
  <si>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</si>
  <si>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</si>
  <si>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</si>
  <si>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</si>
  <si>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</si>
  <si>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</si>
  <si>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</si>
  <si>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</si>
  <si>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</si>
  <si>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</si>
  <si>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</si>
  <si>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</si>
  <si>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</si>
  <si>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</si>
  <si>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</si>
  <si>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</si>
  <si>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</si>
  <si>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</si>
  <si>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</si>
  <si>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</si>
  <si>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</si>
  <si>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</si>
  <si>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</si>
  <si>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</si>
  <si>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</si>
  <si>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</si>
  <si>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</si>
  <si>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</si>
  <si>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</si>
  <si>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</si>
  <si>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</si>
  <si>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</si>
  <si>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</si>
  <si>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</si>
  <si>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</si>
  <si>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</si>
  <si>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</si>
  <si>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</si>
  <si>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</si>
  <si>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</si>
  <si>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</si>
  <si>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</si>
  <si>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</si>
  <si>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</si>
  <si>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</si>
  <si>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</si>
  <si>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</si>
  <si>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</si>
  <si>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</si>
  <si>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</si>
  <si>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</si>
  <si>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</si>
  <si>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</si>
  <si>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</si>
  <si>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</si>
  <si>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</si>
  <si>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</si>
  <si>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</si>
  <si>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</si>
  <si>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</si>
  <si>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</si>
  <si>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</si>
  <si>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</si>
  <si>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</si>
  <si>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</si>
  <si>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</si>
  <si>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</si>
  <si>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</si>
  <si>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</si>
  <si>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</si>
  <si>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</si>
  <si>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</si>
  <si>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</si>
  <si>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</si>
  <si>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</si>
  <si>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</si>
  <si>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</si>
  <si>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</si>
  <si>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</si>
  <si>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</si>
  <si>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</si>
  <si>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</si>
  <si>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</si>
  <si>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</si>
  <si>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</si>
  <si>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</si>
  <si>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</si>
  <si>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</si>
  <si>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</si>
  <si>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</si>
  <si>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</si>
  <si>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</si>
  <si>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</si>
  <si>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</si>
  <si>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</si>
  <si>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</si>
  <si>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</si>
  <si>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</si>
  <si>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</si>
  <si>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</si>
  <si>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</si>
  <si>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</si>
  <si>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</si>
  <si>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</si>
  <si>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</si>
  <si>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</si>
  <si>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</si>
  <si>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</si>
  <si>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</si>
  <si>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</si>
  <si>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</si>
  <si>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</si>
  <si>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</si>
  <si>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</si>
  <si>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</si>
  <si>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</si>
  <si>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</si>
  <si>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</si>
  <si>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</si>
  <si>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</si>
  <si>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</si>
  <si>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</si>
  <si>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</si>
  <si>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</si>
  <si>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</si>
  <si>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</si>
  <si>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</si>
  <si>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</si>
  <si>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</si>
  <si>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</si>
  <si>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</si>
  <si>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</si>
  <si>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</si>
  <si>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</si>
  <si>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</si>
  <si>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</si>
  <si>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</si>
  <si>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</si>
  <si>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</si>
  <si>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</si>
  <si>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</si>
  <si>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</si>
  <si>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</si>
  <si>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</si>
  <si>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</si>
  <si>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</si>
  <si>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</si>
  <si>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</si>
  <si>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</si>
  <si>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</si>
  <si>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</si>
  <si>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</si>
  <si>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</si>
  <si>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</si>
  <si>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</si>
  <si>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</si>
  <si>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</si>
  <si>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</si>
  <si>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</si>
  <si>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</si>
  <si>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</si>
  <si>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</si>
  <si>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</si>
  <si>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</si>
  <si>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</si>
  <si>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</si>
  <si>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</si>
  <si>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</si>
  <si>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</si>
  <si>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</si>
  <si>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</si>
  <si>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</si>
  <si>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</si>
  <si>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</si>
  <si>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</si>
  <si>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</si>
  <si>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</si>
  <si>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</si>
  <si>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</si>
  <si>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</si>
  <si>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</si>
  <si>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</si>
  <si>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</si>
  <si>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</si>
  <si>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</si>
  <si>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</si>
  <si>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</si>
  <si>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</si>
  <si>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</si>
  <si>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</si>
  <si>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</si>
  <si>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</si>
  <si>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</si>
  <si>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</si>
  <si>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</si>
  <si>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</si>
  <si>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</si>
  <si>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</si>
  <si>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</si>
  <si>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</si>
  <si>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</si>
  <si>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</si>
  <si>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</si>
  <si>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</si>
  <si>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</si>
  <si>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</si>
  <si>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</si>
  <si>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</si>
  <si>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</si>
  <si>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</si>
  <si>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</si>
  <si>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</si>
  <si>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</si>
  <si>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</si>
  <si>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</si>
  <si>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</si>
  <si>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</si>
  <si>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</si>
  <si>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</si>
  <si>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</si>
  <si>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</si>
  <si>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</si>
  <si>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</si>
  <si>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</si>
  <si>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</si>
  <si>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</si>
  <si>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</si>
  <si>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</si>
  <si>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</si>
  <si>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</si>
  <si>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</si>
  <si>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</si>
  <si>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</si>
  <si>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</si>
  <si>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</si>
  <si>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</si>
  <si>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</si>
  <si>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</si>
  <si>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</si>
  <si>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</si>
  <si>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</si>
  <si>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</si>
  <si>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</si>
  <si>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</si>
  <si>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</si>
  <si>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</si>
  <si>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</si>
  <si>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</si>
  <si>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</si>
  <si>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</si>
  <si>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</si>
  <si>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</si>
  <si>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</si>
  <si>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</si>
  <si>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</si>
  <si>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</si>
  <si>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</si>
  <si>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</si>
  <si>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</si>
  <si>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</si>
  <si>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</si>
  <si>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</si>
  <si>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</si>
  <si>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</si>
  <si>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</si>
  <si>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</si>
  <si>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</si>
  <si>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</si>
  <si>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</si>
  <si>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</si>
  <si>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</si>
  <si>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</si>
  <si>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</si>
  <si>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</si>
  <si>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</si>
  <si>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</si>
  <si>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</si>
  <si>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</si>
  <si>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</si>
  <si>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</si>
  <si>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</si>
  <si>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</si>
  <si>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</si>
  <si>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</si>
  <si>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</si>
  <si>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</si>
  <si>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</si>
  <si>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</si>
  <si>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</si>
  <si>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</si>
  <si>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</si>
  <si>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</si>
  <si>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</si>
  <si>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</si>
  <si>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</si>
  <si>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</si>
  <si>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</si>
  <si>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</si>
  <si>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</si>
  <si>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</si>
  <si>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</si>
  <si>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</si>
  <si>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</si>
  <si>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</si>
  <si>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</si>
  <si>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</si>
  <si>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</si>
  <si>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</si>
  <si>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</si>
  <si>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</si>
  <si>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</si>
  <si>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</si>
  <si>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</si>
  <si>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</si>
  <si>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</si>
  <si>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</si>
  <si>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</si>
  <si>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</si>
  <si>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</si>
  <si>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</si>
  <si>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</si>
  <si>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</si>
  <si>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</si>
  <si>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</si>
  <si>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</si>
  <si>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</si>
  <si>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</si>
  <si>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</si>
  <si>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</si>
  <si>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</si>
  <si>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</si>
  <si>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</si>
  <si>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</si>
  <si>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</si>
  <si>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</si>
  <si>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</si>
  <si>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</si>
  <si>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</si>
  <si>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</si>
  <si>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</si>
  <si>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</si>
  <si>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</si>
  <si>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</si>
  <si>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</si>
  <si>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</si>
  <si>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</si>
  <si>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</si>
  <si>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</si>
  <si>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</si>
  <si>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</si>
  <si>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</si>
  <si>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</si>
  <si>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</si>
  <si>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</si>
  <si>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</si>
  <si>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</si>
  <si>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</si>
  <si>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</si>
  <si>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</si>
  <si>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</si>
  <si>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</si>
  <si>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</si>
  <si>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</si>
  <si>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</si>
  <si>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</si>
  <si>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</si>
  <si>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</si>
  <si>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</si>
  <si>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</si>
  <si>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</si>
  <si>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</si>
  <si>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</si>
  <si>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</si>
  <si>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</si>
  <si>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</si>
  <si>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</si>
  <si>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</si>
  <si>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</si>
  <si>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</si>
  <si>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</si>
  <si>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</si>
  <si>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</si>
  <si>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</si>
  <si>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</si>
  <si>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</si>
  <si>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</si>
  <si>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</si>
  <si>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</si>
  <si>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</si>
  <si>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</si>
  <si>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</si>
  <si>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</si>
  <si>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</si>
  <si>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</si>
  <si>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</si>
  <si>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</si>
  <si>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</si>
  <si>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</si>
  <si>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</si>
  <si>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</si>
  <si>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</si>
  <si>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</si>
  <si>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</si>
  <si>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</si>
  <si>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</si>
  <si>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</si>
  <si>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</si>
  <si>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</si>
  <si>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</si>
  <si>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</si>
  <si>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</si>
  <si>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</si>
  <si>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</si>
  <si>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</si>
  <si>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</si>
  <si>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</si>
  <si>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</si>
  <si>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</si>
  <si>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</si>
  <si>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</si>
  <si>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</si>
  <si>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</si>
  <si>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</si>
  <si>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</si>
  <si>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</si>
  <si>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</si>
  <si>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</si>
  <si>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</si>
  <si>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</si>
  <si>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</si>
  <si>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</si>
  <si>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</si>
  <si>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</si>
  <si>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</si>
  <si>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</si>
  <si>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</si>
  <si>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</si>
  <si>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</si>
  <si>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</si>
  <si>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</si>
  <si>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</si>
  <si>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</si>
  <si>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</si>
  <si>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</si>
  <si>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</si>
  <si>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</si>
  <si>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</si>
  <si>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</si>
  <si>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</si>
  <si>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</si>
  <si>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</si>
  <si>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</si>
  <si>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</si>
  <si>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</si>
  <si>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</si>
  <si>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</si>
  <si>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</si>
  <si>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</si>
  <si>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</si>
  <si>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</si>
  <si>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</si>
  <si>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</si>
  <si>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</si>
  <si>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</si>
  <si>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</si>
  <si>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</si>
  <si>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</si>
  <si>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</si>
  <si>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</si>
  <si>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</si>
  <si>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</si>
  <si>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</si>
  <si>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</si>
  <si>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</si>
  <si>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</si>
  <si>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</si>
  <si>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</si>
  <si>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</si>
  <si>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</si>
  <si>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</si>
  <si>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</si>
  <si>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</si>
  <si>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</si>
  <si>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</si>
  <si>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</si>
  <si>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</si>
  <si>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</si>
  <si>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</si>
  <si>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</si>
  <si>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</si>
  <si>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</si>
  <si>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</si>
  <si>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</si>
  <si>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</si>
  <si>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</si>
  <si>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</si>
  <si>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</si>
  <si>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</si>
  <si>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</si>
  <si>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</si>
  <si>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</si>
  <si>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</si>
  <si>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</si>
  <si>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</si>
  <si>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</si>
  <si>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</si>
  <si>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</si>
  <si>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</si>
  <si>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</si>
  <si>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</si>
  <si>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</si>
  <si>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</si>
  <si>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</si>
  <si>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</si>
  <si>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</si>
  <si>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</si>
  <si>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</si>
  <si>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</si>
  <si>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</si>
  <si>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</si>
  <si>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</si>
  <si>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</si>
  <si>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</si>
  <si>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</si>
  <si>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</si>
  <si>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</si>
  <si>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</si>
  <si>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</si>
  <si>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</si>
  <si>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</si>
  <si>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</si>
  <si>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</si>
  <si>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</si>
  <si>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</si>
  <si>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</si>
  <si>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</si>
  <si>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</si>
  <si>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</si>
  <si>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</si>
  <si>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</si>
  <si>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</si>
  <si>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</si>
  <si>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</si>
  <si>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</si>
  <si>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</si>
  <si>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</si>
  <si>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</si>
  <si>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</si>
  <si>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</si>
  <si>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</si>
  <si>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</si>
  <si>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</si>
  <si>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</si>
  <si>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</si>
  <si>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</si>
  <si>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</si>
  <si>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</si>
  <si>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</si>
  <si>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</si>
  <si>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</si>
  <si>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</si>
  <si>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</si>
  <si>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</si>
  <si>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</si>
  <si>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</si>
  <si>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</si>
  <si>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</si>
  <si>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</si>
  <si>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</si>
  <si>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</si>
  <si>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</si>
  <si>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</si>
  <si>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</si>
  <si>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</si>
  <si>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</si>
  <si>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</si>
  <si>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</si>
  <si>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</si>
  <si>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</si>
  <si>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</si>
  <si>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</si>
  <si>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</si>
  <si>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</si>
  <si>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</si>
  <si>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</si>
  <si>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</si>
  <si>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</si>
  <si>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</si>
  <si>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</si>
  <si>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</si>
  <si>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</si>
  <si>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</si>
  <si>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</si>
  <si>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</si>
  <si>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</si>
  <si>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</si>
  <si>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</si>
  <si>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</si>
  <si>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</si>
  <si>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</si>
  <si>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</si>
  <si>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</si>
  <si>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</si>
  <si>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</si>
  <si>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</si>
  <si>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</si>
  <si>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</si>
  <si>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</si>
  <si>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</si>
  <si>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</si>
  <si>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</si>
  <si>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</si>
  <si>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</si>
  <si>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</si>
  <si>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</si>
  <si>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</si>
  <si>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</si>
  <si>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</si>
  <si>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</si>
  <si>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</si>
  <si>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</si>
  <si>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</si>
  <si>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</si>
  <si>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</si>
  <si>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</si>
  <si>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</si>
  <si>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</si>
  <si>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</si>
  <si>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</si>
  <si>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</si>
  <si>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</si>
  <si>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</si>
  <si>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</si>
  <si>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</si>
  <si>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</si>
  <si>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</si>
  <si>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</si>
  <si>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</si>
  <si>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</si>
  <si>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</si>
  <si>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</si>
  <si>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</si>
  <si>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</si>
  <si>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</si>
  <si>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</si>
  <si>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</si>
  <si>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</si>
  <si>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</si>
  <si>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</si>
  <si>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</si>
  <si>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</si>
  <si>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</si>
  <si>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</si>
  <si>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</si>
  <si>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</si>
  <si>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</si>
  <si>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</si>
  <si>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</si>
  <si>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</si>
  <si>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</si>
  <si>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</si>
  <si>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</si>
  <si>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</si>
  <si>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</si>
  <si>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</si>
  <si>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</si>
  <si>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</si>
  <si>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</si>
  <si>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</si>
  <si>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</si>
  <si>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</si>
  <si>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</si>
  <si>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</si>
  <si>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</si>
  <si>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</si>
  <si>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</si>
  <si>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</si>
  <si>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</si>
  <si>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</si>
  <si>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</si>
  <si>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</si>
  <si>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</si>
  <si>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</si>
  <si>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</si>
  <si>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</si>
  <si>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</si>
  <si>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</si>
  <si>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</si>
  <si>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</si>
  <si>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</si>
  <si>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</si>
  <si>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</si>
  <si>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</si>
  <si>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</si>
  <si>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</si>
  <si>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</si>
  <si>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</si>
  <si>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</si>
  <si>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</si>
  <si>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</si>
  <si>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</si>
  <si>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</si>
  <si>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</si>
  <si>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</si>
  <si>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</si>
  <si>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</si>
  <si>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</si>
  <si>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</si>
  <si>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</si>
  <si>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</si>
  <si>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</si>
  <si>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</si>
  <si>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</si>
  <si>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</si>
  <si>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</si>
  <si>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</si>
  <si>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</si>
  <si>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</si>
  <si>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</si>
  <si>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</si>
  <si>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</si>
  <si>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</si>
  <si>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</si>
  <si>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</si>
  <si>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</si>
  <si>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</si>
  <si>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</si>
  <si>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</si>
  <si>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</si>
  <si>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</si>
  <si>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</si>
  <si>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</si>
  <si>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</si>
  <si>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</si>
  <si>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</si>
  <si>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</si>
  <si>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</si>
  <si>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</si>
  <si>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</si>
  <si>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</si>
  <si>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</si>
  <si>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</si>
  <si>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</si>
  <si>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</si>
  <si>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</si>
  <si>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</si>
  <si>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</si>
  <si>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</si>
  <si>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</si>
  <si>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</si>
  <si>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</si>
  <si>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</si>
  <si>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</si>
  <si>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</si>
  <si>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</si>
  <si>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</si>
  <si>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</si>
  <si>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</si>
  <si>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</si>
  <si>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</si>
  <si>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</si>
  <si>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</si>
  <si>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</si>
  <si>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</si>
  <si>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</si>
  <si>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</si>
  <si>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</si>
  <si>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</si>
  <si>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</si>
  <si>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</si>
  <si>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</si>
  <si>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</si>
  <si>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</si>
  <si>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</si>
  <si>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</si>
  <si>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</si>
  <si>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</si>
  <si>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</si>
  <si>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</si>
  <si>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</si>
  <si>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</si>
  <si>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</si>
  <si>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</si>
  <si>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</si>
  <si>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</si>
  <si>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</si>
  <si>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</si>
  <si>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</si>
  <si>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</si>
  <si>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</si>
  <si>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</si>
  <si>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</si>
  <si>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</si>
  <si>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</si>
  <si>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</si>
  <si>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</si>
  <si>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</si>
  <si>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</si>
  <si>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</si>
  <si>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</si>
  <si>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</si>
  <si>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</si>
  <si>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</si>
  <si>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</si>
  <si>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</si>
  <si>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</si>
  <si>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</si>
  <si>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</si>
  <si>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</si>
  <si>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</si>
  <si>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</si>
  <si>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</si>
  <si>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</si>
  <si>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</si>
  <si>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</si>
  <si>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</si>
  <si>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</si>
  <si>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</si>
  <si>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</si>
  <si>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</si>
  <si>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</si>
  <si>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</si>
  <si>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</si>
  <si>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</si>
  <si>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</si>
  <si>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</si>
  <si>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</si>
  <si>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</si>
  <si>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</si>
  <si>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</si>
  <si>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</si>
  <si>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</si>
  <si>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</si>
  <si>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</si>
  <si>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</si>
  <si>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</si>
  <si>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</si>
  <si>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</si>
  <si>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</si>
  <si>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</si>
  <si>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</si>
  <si>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</si>
  <si>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</si>
  <si>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</si>
  <si>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</si>
  <si>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</si>
  <si>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</si>
  <si>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</si>
  <si>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</si>
  <si>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</si>
  <si>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</si>
  <si>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</si>
  <si>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</si>
  <si>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</si>
  <si>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</si>
  <si>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</si>
  <si>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</si>
  <si>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</si>
  <si>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</si>
  <si>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</si>
  <si>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</si>
  <si>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</si>
  <si>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</si>
  <si>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</si>
  <si>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</si>
  <si>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</si>
  <si>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</si>
  <si>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</si>
  <si>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</si>
  <si>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</si>
  <si>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</si>
  <si>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</si>
  <si>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</si>
  <si>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</si>
  <si>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</si>
  <si>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</si>
  <si>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</si>
  <si>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</si>
  <si>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</si>
  <si>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</si>
  <si>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</si>
  <si>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</si>
  <si>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</si>
  <si>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</si>
  <si>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</si>
  <si>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</si>
  <si>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</si>
  <si>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</si>
  <si>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</si>
  <si>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</si>
  <si>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</si>
  <si>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</si>
  <si>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</si>
  <si>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</si>
  <si>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</si>
  <si>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</si>
  <si>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</si>
  <si>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</si>
  <si>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</si>
  <si>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</si>
  <si>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</si>
  <si>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</si>
  <si>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</si>
  <si>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</si>
  <si>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</si>
  <si>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</si>
  <si>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</si>
  <si>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</si>
  <si>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</si>
  <si>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</si>
  <si>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</si>
  <si>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</si>
  <si>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</si>
  <si>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</si>
  <si>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</si>
  <si>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</si>
  <si>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</si>
  <si>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</si>
  <si>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</si>
  <si>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</si>
  <si>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</si>
  <si>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</si>
  <si>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</si>
  <si>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</si>
  <si>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</si>
  <si>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</si>
  <si>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</si>
  <si>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</si>
  <si>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</si>
  <si>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</si>
  <si>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</si>
  <si>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</si>
  <si>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</si>
  <si>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</si>
  <si>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</si>
  <si>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</si>
  <si>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</si>
  <si>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</si>
  <si>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</si>
  <si>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</si>
  <si>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</si>
  <si>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</si>
  <si>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</si>
  <si>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</si>
  <si>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</si>
  <si>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</si>
  <si>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</si>
  <si>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</si>
  <si>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</si>
  <si>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</si>
  <si>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</si>
  <si>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</si>
  <si>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</si>
  <si>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</si>
  <si>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</si>
  <si>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</si>
  <si>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</si>
  <si>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</si>
  <si>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</si>
  <si>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</si>
  <si>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</si>
  <si>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</si>
  <si>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</si>
  <si>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</si>
  <si>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</si>
  <si>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</si>
  <si>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</si>
  <si>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</si>
  <si>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</si>
  <si>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</si>
  <si>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</si>
  <si>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</si>
  <si>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</si>
  <si>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</si>
  <si>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</si>
  <si>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</si>
  <si>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</si>
  <si>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</si>
  <si>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</si>
  <si>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</si>
  <si>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</si>
  <si>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</si>
  <si>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</si>
  <si>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</si>
  <si>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</si>
  <si>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</si>
  <si>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</si>
  <si>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</si>
  <si>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</si>
  <si>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</si>
  <si>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</si>
  <si>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</si>
  <si>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</si>
  <si>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</si>
  <si>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</si>
  <si>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</si>
  <si>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</si>
  <si>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</si>
  <si>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</si>
  <si>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</si>
  <si>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</si>
  <si>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</si>
  <si>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</si>
  <si>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</si>
  <si>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</si>
  <si>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</si>
  <si>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</si>
  <si>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</si>
  <si>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</si>
  <si>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</si>
  <si>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</si>
  <si>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</si>
  <si>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</si>
  <si>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</si>
  <si>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</si>
  <si>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</si>
  <si>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</si>
  <si>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</si>
  <si>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</si>
  <si>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</si>
  <si>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</si>
  <si>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</si>
  <si>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</si>
  <si>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</si>
  <si>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</si>
  <si>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</si>
  <si>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</si>
  <si>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</si>
  <si>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</si>
  <si>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</si>
  <si>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</si>
  <si>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</si>
  <si>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</si>
  <si>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</si>
  <si>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</si>
  <si>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</si>
  <si>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</si>
  <si>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</si>
  <si>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</si>
  <si>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</si>
  <si>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</si>
  <si>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</si>
  <si>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</si>
  <si>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</si>
  <si>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</si>
  <si>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</si>
  <si>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</si>
  <si>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</si>
  <si>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</si>
  <si>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</si>
  <si>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</si>
  <si>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</si>
  <si>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</si>
  <si>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</si>
  <si>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</si>
  <si>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</si>
  <si>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</si>
  <si>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</si>
  <si>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</si>
  <si>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</si>
  <si>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</si>
  <si>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</si>
  <si>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</si>
  <si>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</si>
  <si>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</si>
  <si>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</si>
  <si>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</si>
  <si>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</si>
  <si>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</si>
  <si>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</si>
  <si>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</si>
  <si>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</si>
  <si>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</si>
  <si>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</si>
  <si>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</si>
  <si>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</si>
  <si>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</si>
  <si>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</si>
  <si>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</si>
  <si>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</si>
  <si>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</si>
  <si>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</si>
  <si>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</si>
  <si>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</si>
  <si>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</si>
  <si>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</si>
  <si>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</si>
  <si>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</si>
  <si>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</si>
  <si>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</si>
  <si>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</si>
  <si>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</si>
  <si>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</si>
  <si>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</si>
  <si>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</si>
  <si>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</si>
  <si>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</si>
  <si>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</si>
  <si>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</si>
  <si>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</si>
  <si>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</si>
  <si>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</si>
  <si>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</si>
  <si>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</si>
  <si>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</si>
  <si>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</si>
  <si>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</si>
  <si>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</si>
  <si>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</si>
  <si>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</si>
  <si>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</si>
  <si>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</si>
  <si>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</si>
  <si>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</si>
  <si>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</si>
  <si>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</si>
  <si>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</si>
  <si>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</si>
  <si>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</si>
  <si>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</si>
  <si>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</si>
  <si>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</si>
  <si>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</si>
  <si>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</si>
  <si>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</si>
  <si>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</si>
  <si>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</si>
  <si>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</si>
  <si>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</si>
  <si>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</si>
  <si>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</si>
  <si>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</si>
  <si>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</si>
  <si>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</si>
  <si>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</si>
  <si>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</si>
  <si>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</si>
  <si>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</si>
  <si>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</si>
  <si>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</si>
  <si>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</si>
  <si>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</si>
  <si>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</si>
  <si>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</si>
  <si>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</si>
  <si>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</si>
  <si>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</si>
  <si>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</si>
  <si>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</si>
  <si>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</si>
  <si>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</si>
  <si>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</si>
  <si>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</si>
  <si>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</si>
  <si>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</si>
  <si>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</si>
  <si>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</si>
  <si>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</si>
  <si>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</si>
  <si>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</si>
  <si>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</si>
  <si>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</si>
  <si>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</si>
  <si>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</si>
  <si>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</si>
  <si>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</si>
  <si>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</si>
  <si>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</si>
  <si>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</si>
  <si>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</si>
  <si>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</si>
  <si>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</si>
  <si>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</si>
  <si>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</si>
  <si>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</si>
  <si>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</si>
  <si>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</si>
  <si>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</si>
  <si>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</si>
  <si>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</si>
  <si>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</si>
  <si>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</si>
  <si>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</si>
  <si>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</si>
  <si>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</si>
  <si>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</si>
  <si>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</si>
  <si>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</si>
  <si>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</si>
  <si>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</si>
  <si>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</si>
  <si>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</si>
  <si>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</si>
  <si>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</si>
  <si>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</si>
  <si>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</si>
  <si>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</si>
  <si>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</si>
  <si>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</si>
  <si>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</si>
  <si>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</si>
  <si>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</si>
  <si>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</si>
  <si>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</si>
  <si>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</si>
  <si>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</si>
  <si>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</si>
  <si>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</si>
  <si>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</si>
  <si>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</si>
  <si>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</si>
  <si>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</si>
  <si>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</si>
  <si>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</si>
  <si>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</si>
  <si>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</si>
  <si>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</si>
  <si>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</si>
  <si>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</si>
  <si>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</si>
  <si>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</si>
  <si>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</si>
  <si>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</si>
  <si>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</si>
  <si>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</si>
  <si>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</si>
  <si>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</si>
  <si>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</si>
  <si>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</si>
  <si>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</si>
  <si>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</si>
  <si>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</si>
  <si>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</si>
  <si>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</si>
  <si>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</si>
  <si>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</si>
  <si>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</si>
  <si>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</si>
  <si>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</si>
  <si>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</si>
  <si>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</si>
  <si>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</si>
  <si>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</si>
  <si>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</si>
  <si>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</si>
  <si>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</si>
  <si>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</si>
  <si>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</si>
  <si>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</si>
  <si>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</si>
  <si>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</si>
  <si>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</si>
  <si>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</si>
  <si>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</si>
  <si>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</si>
  <si>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</si>
  <si>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</si>
  <si>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</si>
  <si>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</si>
  <si>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</si>
  <si>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</si>
  <si>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</si>
  <si>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</si>
  <si>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</si>
  <si>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</si>
  <si>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</si>
  <si>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</si>
  <si>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</si>
  <si>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</si>
  <si>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</si>
  <si>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</si>
  <si>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</si>
  <si>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</si>
  <si>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</si>
  <si>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</si>
  <si>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</si>
  <si>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</si>
  <si>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</si>
  <si>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</si>
  <si>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</si>
  <si>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</si>
  <si>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</si>
  <si>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</si>
  <si>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</si>
  <si>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</si>
  <si>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</si>
  <si>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</si>
  <si>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</si>
  <si>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</si>
  <si>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</si>
  <si>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</si>
  <si>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</si>
  <si>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</si>
  <si>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</si>
  <si>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</si>
  <si>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</si>
  <si>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</si>
  <si>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</si>
  <si>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</si>
  <si>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</si>
  <si>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</si>
  <si>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</si>
  <si>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</si>
  <si>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</si>
  <si>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</si>
  <si>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</si>
  <si>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</si>
  <si>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</si>
  <si>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</si>
  <si>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</si>
  <si>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</si>
  <si>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</si>
  <si>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</si>
  <si>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</si>
  <si>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</si>
  <si>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</si>
  <si>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</si>
  <si>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</si>
  <si>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</si>
  <si>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</si>
  <si>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</si>
  <si>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</si>
  <si>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</si>
  <si>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</si>
  <si>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</si>
  <si>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</si>
  <si>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</si>
  <si>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</si>
  <si>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</si>
  <si>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</si>
  <si>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</si>
  <si>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</si>
  <si>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</si>
  <si>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</si>
  <si>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</si>
  <si>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</si>
  <si>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</si>
  <si>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</si>
  <si>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</si>
  <si>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</si>
  <si>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</si>
  <si>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</si>
  <si>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</si>
  <si>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</si>
  <si>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</si>
  <si>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</si>
  <si>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</si>
  <si>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</si>
  <si>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</si>
  <si>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</si>
  <si>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</si>
  <si>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</si>
  <si>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</si>
  <si>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</si>
  <si>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</si>
  <si>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</si>
  <si>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</si>
  <si>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</si>
  <si>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</si>
  <si>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</si>
  <si>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</si>
  <si>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</si>
  <si>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</si>
  <si>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</si>
  <si>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</si>
  <si>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</si>
  <si>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</si>
  <si>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</si>
  <si>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</si>
  <si>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</si>
  <si>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</si>
  <si>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</si>
  <si>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</si>
  <si>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</si>
  <si>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</si>
  <si>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</si>
  <si>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</si>
  <si>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</si>
  <si>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</si>
  <si>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</si>
  <si>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</si>
  <si>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</si>
  <si>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</si>
  <si>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</si>
  <si>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</si>
  <si>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</si>
  <si>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</si>
  <si>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</si>
  <si>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</si>
  <si>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</si>
  <si>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</si>
  <si>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</si>
  <si>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</si>
  <si>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</si>
  <si>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</si>
  <si>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</si>
  <si>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</si>
  <si>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</si>
  <si>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</si>
  <si>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</si>
  <si>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</si>
  <si>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</si>
  <si>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</si>
  <si>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</si>
  <si>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</si>
  <si>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</si>
  <si>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</si>
  <si>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</si>
  <si>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</si>
  <si>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</si>
  <si>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</si>
  <si>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</si>
  <si>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</si>
  <si>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</si>
  <si>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</si>
  <si>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</si>
  <si>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</si>
  <si>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</si>
  <si>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</si>
  <si>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</si>
  <si>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</si>
  <si>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</si>
  <si>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</si>
  <si>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</si>
  <si>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</si>
  <si>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</si>
  <si>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</si>
  <si>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</si>
  <si>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</si>
  <si>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</si>
  <si>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</si>
  <si>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</si>
  <si>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</si>
  <si>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</si>
  <si>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</si>
  <si>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</si>
  <si>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</si>
  <si>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</si>
  <si>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</si>
  <si>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</si>
  <si>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</si>
  <si>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</si>
  <si>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</si>
  <si>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</si>
  <si>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</si>
  <si>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</si>
  <si>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</si>
  <si>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</si>
  <si>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</si>
  <si>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</si>
  <si>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</si>
  <si>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</si>
  <si>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</si>
  <si>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</si>
  <si>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</si>
  <si>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</si>
  <si>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</si>
  <si>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</si>
  <si>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</si>
  <si>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</si>
  <si>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</si>
  <si>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</si>
  <si>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</si>
  <si>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</si>
  <si>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</si>
  <si>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</si>
  <si>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</si>
  <si>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</si>
  <si>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</si>
  <si>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</si>
  <si>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</si>
  <si>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</si>
  <si>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</si>
  <si>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</si>
  <si>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</si>
  <si>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</si>
  <si>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</si>
  <si>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</si>
  <si>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</si>
  <si>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</si>
  <si>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</si>
  <si>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</si>
  <si>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</si>
  <si>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</si>
  <si>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</si>
  <si>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</si>
  <si>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</si>
  <si>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</si>
  <si>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</si>
  <si>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</si>
  <si>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</si>
  <si>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</si>
  <si>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</si>
  <si>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</si>
  <si>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</si>
  <si>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</si>
  <si>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</si>
  <si>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</si>
  <si>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</si>
  <si>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</si>
  <si>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</si>
  <si>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</si>
  <si>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</si>
  <si>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</si>
  <si>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</si>
  <si>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</si>
  <si>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</si>
  <si>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</si>
  <si>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</si>
  <si>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</si>
  <si>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</si>
  <si>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</si>
  <si>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</si>
  <si>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</si>
  <si>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</si>
  <si>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</si>
  <si>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</si>
  <si>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</si>
  <si>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</si>
  <si>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</si>
  <si>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</si>
  <si>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</si>
  <si>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</si>
  <si>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</si>
  <si>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</si>
  <si>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</si>
  <si>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</si>
  <si>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</si>
  <si>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</si>
  <si>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</si>
  <si>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</si>
  <si>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</si>
  <si>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</si>
  <si>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</si>
  <si>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</si>
  <si>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</si>
  <si>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</si>
  <si>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</si>
  <si>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</si>
  <si>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</si>
  <si>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</si>
  <si>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</si>
  <si>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</si>
  <si>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</si>
  <si>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</si>
  <si>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</si>
  <si>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</si>
  <si>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</si>
  <si>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</si>
  <si>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</si>
  <si>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</si>
  <si>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</si>
  <si>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</si>
  <si>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</si>
  <si>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</si>
  <si>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</si>
  <si>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</si>
  <si>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</si>
  <si>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</si>
  <si>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</si>
  <si>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</si>
  <si>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</si>
  <si>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</si>
  <si>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</si>
  <si>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</si>
  <si>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</si>
  <si>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</si>
  <si>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</si>
  <si>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</si>
  <si>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</si>
  <si>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</si>
  <si>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</si>
  <si>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</si>
  <si>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</si>
  <si>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</si>
  <si>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</si>
  <si>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</si>
  <si>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</si>
  <si>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</si>
  <si>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</si>
  <si>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</si>
  <si>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</si>
  <si>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</si>
  <si>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</si>
  <si>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</si>
  <si>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</si>
  <si>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</si>
  <si>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</si>
  <si>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</si>
  <si>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</si>
  <si>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</si>
  <si>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</si>
  <si>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</si>
  <si>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</si>
  <si>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</si>
  <si>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</si>
  <si>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</si>
  <si>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</si>
  <si>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</si>
  <si>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</si>
  <si>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</si>
  <si>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</si>
  <si>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</si>
  <si>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</si>
  <si>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</si>
  <si>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</si>
  <si>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</si>
  <si>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</si>
  <si>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</si>
  <si>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</si>
  <si>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</si>
  <si>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</si>
  <si>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</si>
  <si>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</si>
  <si>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</si>
  <si>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</si>
  <si>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</si>
  <si>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</si>
  <si>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</si>
  <si>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</si>
  <si>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</si>
  <si>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</si>
  <si>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</si>
  <si>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</si>
  <si>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</si>
  <si>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</si>
  <si>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</si>
  <si>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</si>
  <si>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</si>
  <si>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</si>
  <si>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</si>
  <si>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</si>
  <si>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</si>
  <si>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</si>
  <si>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</si>
  <si>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</si>
  <si>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</si>
  <si>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</si>
  <si>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</si>
  <si>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</si>
  <si>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</si>
  <si>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</si>
  <si>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</si>
  <si>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</si>
  <si>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</si>
  <si>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</si>
  <si>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</si>
  <si>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</si>
  <si>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</si>
  <si>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</si>
  <si>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</si>
  <si>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</si>
  <si>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</si>
  <si>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</si>
  <si>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</si>
  <si>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</si>
  <si>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</si>
  <si>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</si>
  <si>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</si>
  <si>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</si>
  <si>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</si>
  <si>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</si>
  <si>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</si>
  <si>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</si>
  <si>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</si>
  <si>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</si>
  <si>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</si>
  <si>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</si>
  <si>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</si>
  <si>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</si>
  <si>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</si>
  <si>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</si>
  <si>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</si>
  <si>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</si>
  <si>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</si>
  <si>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</si>
  <si>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</si>
  <si>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</si>
  <si>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</si>
  <si>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</si>
  <si>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</si>
  <si>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</si>
  <si>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</si>
  <si>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</si>
  <si>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</si>
  <si>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</si>
  <si>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</si>
  <si>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</si>
  <si>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</si>
  <si>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</si>
  <si>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</si>
  <si>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</si>
  <si>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</si>
  <si>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</si>
  <si>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</si>
  <si>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</si>
  <si>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</si>
  <si>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</si>
  <si>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</si>
  <si>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</si>
  <si>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</si>
  <si>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</si>
  <si>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</si>
  <si>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</si>
  <si>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</si>
  <si>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</si>
  <si>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</si>
  <si>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</si>
  <si>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</si>
  <si>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</si>
  <si>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</si>
  <si>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</si>
  <si>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</si>
  <si>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</si>
  <si>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</si>
  <si>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</si>
  <si>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</si>
  <si>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</si>
  <si>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</si>
  <si>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</si>
  <si>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</si>
  <si>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</si>
  <si>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</si>
  <si>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</si>
  <si>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</si>
  <si>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</si>
  <si>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</si>
  <si>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</si>
  <si>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</si>
  <si>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</si>
  <si>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</si>
  <si>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</si>
  <si>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</si>
  <si>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</si>
  <si>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</si>
  <si>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</si>
  <si>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</si>
  <si>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</si>
  <si>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</si>
  <si>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</si>
  <si>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</si>
  <si>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</si>
  <si>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</si>
  <si>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</si>
  <si>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</si>
  <si>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</si>
  <si>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</si>
  <si>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</si>
  <si>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</si>
  <si>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</si>
  <si>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</si>
  <si>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</si>
  <si>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</si>
  <si>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</si>
  <si>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</si>
  <si>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</si>
  <si>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</si>
  <si>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</si>
  <si>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</si>
  <si>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</si>
  <si>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</si>
  <si>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</si>
  <si>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</si>
  <si>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</si>
  <si>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</si>
  <si>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</si>
  <si>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</si>
  <si>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</si>
  <si>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</si>
  <si>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</si>
  <si>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</si>
  <si>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</si>
  <si>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</si>
  <si>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</si>
  <si>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</si>
  <si>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</si>
  <si>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</si>
  <si>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</si>
  <si>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</si>
  <si>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</si>
  <si>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</si>
  <si>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</si>
  <si>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</si>
  <si>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</si>
  <si>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</si>
  <si>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</si>
  <si>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</si>
  <si>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</si>
  <si>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</si>
  <si>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</si>
  <si>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</si>
  <si>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</si>
  <si>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</si>
  <si>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</si>
  <si>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</si>
  <si>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</si>
  <si>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</si>
  <si>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</si>
  <si>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</si>
  <si>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</si>
  <si>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</si>
  <si>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</si>
  <si>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</si>
  <si>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</si>
  <si>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</si>
  <si>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</si>
  <si>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</si>
  <si>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</si>
  <si>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</si>
  <si>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</si>
  <si>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</si>
  <si>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</si>
  <si>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</si>
  <si>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</si>
  <si>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</si>
  <si>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</si>
  <si>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</si>
  <si>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</si>
  <si>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</si>
  <si>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</si>
  <si>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</si>
  <si>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</si>
  <si>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</si>
  <si>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</si>
  <si>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</si>
  <si>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</si>
  <si>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</si>
  <si>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</si>
  <si>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</si>
  <si>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</si>
  <si>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</si>
  <si>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</si>
  <si>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</si>
  <si>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</si>
  <si>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</si>
  <si>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</si>
  <si>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</si>
  <si>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</si>
  <si>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</si>
  <si>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</si>
  <si>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</si>
  <si>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</si>
  <si>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</si>
  <si>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</si>
  <si>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</si>
  <si>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</si>
  <si>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</si>
  <si>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</si>
  <si>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</si>
  <si>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</si>
  <si>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</si>
  <si>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</si>
  <si>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</si>
  <si>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</si>
  <si>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</si>
  <si>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</si>
  <si>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</si>
  <si>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</si>
  <si>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</si>
  <si>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</si>
  <si>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</si>
  <si>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</si>
  <si>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</si>
  <si>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</si>
  <si>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</si>
  <si>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</si>
  <si>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</si>
  <si>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</si>
  <si>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</si>
  <si>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</si>
  <si>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</si>
  <si>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</si>
  <si>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</si>
  <si>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</si>
  <si>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</si>
  <si>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</si>
  <si>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</si>
  <si>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</si>
  <si>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</si>
  <si>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</si>
  <si>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</si>
  <si>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</si>
  <si>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</si>
  <si>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</si>
  <si>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</si>
  <si>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</si>
  <si>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</si>
  <si>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</si>
  <si>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</si>
  <si>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</si>
  <si>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</si>
  <si>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</si>
  <si>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</si>
  <si>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</si>
  <si>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</si>
  <si>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</si>
  <si>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</si>
  <si>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</si>
  <si>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</si>
  <si>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</si>
  <si>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</si>
  <si>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</si>
  <si>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</si>
  <si>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</si>
  <si>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</si>
  <si>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</si>
  <si>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</si>
  <si>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</si>
  <si>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</si>
  <si>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</si>
  <si>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</si>
  <si>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</si>
  <si>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</si>
  <si>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</si>
  <si>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</si>
  <si>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</si>
  <si>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</si>
  <si>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</si>
  <si>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</si>
  <si>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</si>
  <si>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</si>
  <si>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</si>
  <si>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</si>
  <si>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</si>
  <si>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</si>
  <si>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</si>
  <si>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</si>
  <si>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</si>
  <si>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</si>
  <si>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</si>
  <si>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</si>
  <si>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</si>
  <si>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</si>
  <si>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</si>
  <si>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</si>
  <si>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</si>
  <si>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</si>
  <si>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</si>
  <si>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</si>
  <si>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</si>
  <si>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</si>
  <si>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</si>
  <si>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</si>
  <si>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</si>
  <si>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</si>
  <si>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</si>
  <si>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</si>
  <si>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</si>
  <si>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</si>
  <si>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</si>
  <si>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</si>
  <si>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</si>
  <si>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</si>
  <si>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</si>
  <si>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</si>
  <si>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</si>
  <si>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</si>
  <si>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</si>
  <si>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</si>
  <si>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</si>
  <si>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</si>
  <si>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</si>
  <si>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</si>
  <si>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</si>
  <si>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</si>
  <si>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</si>
  <si>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</si>
  <si>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</si>
  <si>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</si>
  <si>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</si>
  <si>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</si>
  <si>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</si>
  <si>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</si>
  <si>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</si>
  <si>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</si>
  <si>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</si>
  <si>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</si>
  <si>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</si>
  <si>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</si>
  <si>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</si>
  <si>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</si>
  <si>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</si>
  <si>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</si>
  <si>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</si>
  <si>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</si>
  <si>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</si>
  <si>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</si>
  <si>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</si>
  <si>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</si>
  <si>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</si>
  <si>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</si>
  <si>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</si>
  <si>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</si>
  <si>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</si>
  <si>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</si>
  <si>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</si>
  <si>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</si>
  <si>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</si>
  <si>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</si>
  <si>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</si>
  <si>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</si>
  <si>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</si>
  <si>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</si>
  <si>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</si>
  <si>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</si>
  <si>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</si>
  <si>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</si>
  <si>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</si>
  <si>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</si>
  <si>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</si>
  <si>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</si>
  <si>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</si>
  <si>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</si>
  <si>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</si>
  <si>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</si>
  <si>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</si>
  <si>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</si>
  <si>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</si>
  <si>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</si>
  <si>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</si>
  <si>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</si>
  <si>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</si>
  <si>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</si>
  <si>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</si>
  <si>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</si>
  <si>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</si>
  <si>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</si>
  <si>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</si>
  <si>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</si>
  <si>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</si>
  <si>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</si>
  <si>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</si>
  <si>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</si>
  <si>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</si>
  <si>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</si>
  <si>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</si>
  <si>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</si>
  <si>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</si>
  <si>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</si>
  <si>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</si>
  <si>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</si>
  <si>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</si>
  <si>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</si>
  <si>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</si>
  <si>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</si>
  <si>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</si>
  <si>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</si>
  <si>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</si>
  <si>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</si>
  <si>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</si>
  <si>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</si>
  <si>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</si>
  <si>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</si>
  <si>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</si>
  <si>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</si>
  <si>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</si>
  <si>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</si>
  <si>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</si>
  <si>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</si>
  <si>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</si>
  <si>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</si>
  <si>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</si>
  <si>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</si>
  <si>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</si>
  <si>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</si>
  <si>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</si>
  <si>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</si>
  <si>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</si>
  <si>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</si>
  <si>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</si>
  <si>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</si>
  <si>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</si>
  <si>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</si>
  <si>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</si>
  <si>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</si>
  <si>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</si>
  <si>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</si>
  <si>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</si>
  <si>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</si>
  <si>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</si>
  <si>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</si>
  <si>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</si>
  <si>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</si>
  <si>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</si>
  <si>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</si>
  <si>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</si>
  <si>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</si>
  <si>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</si>
  <si>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</si>
  <si>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</si>
  <si>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</si>
  <si>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</si>
  <si>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</si>
  <si>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</si>
  <si>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</si>
  <si>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</si>
  <si>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</si>
  <si>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</si>
  <si>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</si>
  <si>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</si>
  <si>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</si>
  <si>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</si>
  <si>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</si>
  <si>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</si>
  <si>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</si>
  <si>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</si>
  <si>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</si>
  <si>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</si>
  <si>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</si>
  <si>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</si>
  <si>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</si>
  <si>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</si>
  <si>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</si>
  <si>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</si>
  <si>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</si>
  <si>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</si>
  <si>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</si>
  <si>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</si>
  <si>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</si>
  <si>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</si>
  <si>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</si>
  <si>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</si>
  <si>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</si>
  <si>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</si>
  <si>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</si>
  <si>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</si>
  <si>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</si>
  <si>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</si>
  <si>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</si>
  <si>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</si>
  <si>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</si>
  <si>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</si>
  <si>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</si>
  <si>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</si>
  <si>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</si>
  <si>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</si>
  <si>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</si>
  <si>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</si>
  <si>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</si>
  <si>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</si>
  <si>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</si>
  <si>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</si>
  <si>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</si>
  <si>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</si>
  <si>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</si>
  <si>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</si>
  <si>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</si>
  <si>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</si>
  <si>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</si>
  <si>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</si>
  <si>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</si>
  <si>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</si>
  <si>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</si>
  <si>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</si>
  <si>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</si>
  <si>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</si>
  <si>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</si>
  <si>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</si>
  <si>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</si>
  <si>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</si>
  <si>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</si>
  <si>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</si>
  <si>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</si>
  <si>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</si>
  <si>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</si>
  <si>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</si>
  <si>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</si>
  <si>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</si>
  <si>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</si>
  <si>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</si>
  <si>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</si>
  <si>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</si>
  <si>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</si>
  <si>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</si>
  <si>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</si>
  <si>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</si>
  <si>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</si>
  <si>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</si>
  <si>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</si>
  <si>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</si>
  <si>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</si>
  <si>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</si>
  <si>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</si>
  <si>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</si>
  <si>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</si>
  <si>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</si>
  <si>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</si>
  <si>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</si>
  <si>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</si>
  <si>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</si>
  <si>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</si>
  <si>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</si>
  <si>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</si>
  <si>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</si>
  <si>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</si>
  <si>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</si>
  <si>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</si>
  <si>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</si>
  <si>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</si>
  <si>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</si>
  <si>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</si>
  <si>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</si>
  <si>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</si>
  <si>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</si>
  <si>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</si>
  <si>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</si>
  <si>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</si>
  <si>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</si>
  <si>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</si>
  <si>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</si>
  <si>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</si>
  <si>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</si>
  <si>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</si>
  <si>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</si>
  <si>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</si>
  <si>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</si>
  <si>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</si>
  <si>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</si>
  <si>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</si>
  <si>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</si>
  <si>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</si>
  <si>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</si>
  <si>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</si>
  <si>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</si>
  <si>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</si>
  <si>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</si>
  <si>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</si>
  <si>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</si>
  <si>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</si>
  <si>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</si>
  <si>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</si>
  <si>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</si>
  <si>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</si>
  <si>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</si>
  <si>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</si>
  <si>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</si>
  <si>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</si>
  <si>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</si>
  <si>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</si>
  <si>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</si>
  <si>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</si>
  <si>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</si>
  <si>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</si>
  <si>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</si>
  <si>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</si>
  <si>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</si>
  <si>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</si>
  <si>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</si>
  <si>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</si>
  <si>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</si>
  <si>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</si>
  <si>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</si>
  <si>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</si>
  <si>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</si>
  <si>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</si>
  <si>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</si>
  <si>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</si>
  <si>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</si>
  <si>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</si>
  <si>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</si>
  <si>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</si>
  <si>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</si>
  <si>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</si>
  <si>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</si>
  <si>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</si>
  <si>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</si>
  <si>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</si>
  <si>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</si>
  <si>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</si>
  <si>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</si>
  <si>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</si>
  <si>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</si>
  <si>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</si>
  <si>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</si>
  <si>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</si>
  <si>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</si>
  <si>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</si>
  <si>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</si>
  <si>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</si>
  <si>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</si>
  <si>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</si>
  <si>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</si>
  <si>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</si>
  <si>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</si>
  <si>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</si>
  <si>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</si>
  <si>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</si>
  <si>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</si>
  <si>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</si>
  <si>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</si>
  <si>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</si>
  <si>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</si>
  <si>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</si>
  <si>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</si>
  <si>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</si>
  <si>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</si>
  <si>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</si>
  <si>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</si>
  <si>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</si>
  <si>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</si>
  <si>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</si>
  <si>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</si>
  <si>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</si>
  <si>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</si>
  <si>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</si>
  <si>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</si>
  <si>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</si>
  <si>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</si>
  <si>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</si>
  <si>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</si>
  <si>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</si>
  <si>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</si>
  <si>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</si>
  <si>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</si>
  <si>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</si>
  <si>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</si>
  <si>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</si>
  <si>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</si>
  <si>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</si>
  <si>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</si>
  <si>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</si>
  <si>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</si>
  <si>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</si>
  <si>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</si>
  <si>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</si>
  <si>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</si>
  <si>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</si>
  <si>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</si>
  <si>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</si>
  <si>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</si>
  <si>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</si>
  <si>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</si>
  <si>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</si>
  <si>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</si>
  <si>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</si>
  <si>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</si>
  <si>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</si>
  <si>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</si>
  <si>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</si>
  <si>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</si>
  <si>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</si>
  <si>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</si>
  <si>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</si>
  <si>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</si>
  <si>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</si>
  <si>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</si>
  <si>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</si>
  <si>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</si>
  <si>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</si>
  <si>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</si>
  <si>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</si>
  <si>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</si>
  <si>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</si>
  <si>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</si>
  <si>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</si>
  <si>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</si>
  <si>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</si>
  <si>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</si>
  <si>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</si>
  <si>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</si>
  <si>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</si>
  <si>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</si>
  <si>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</si>
  <si>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</si>
  <si>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</si>
  <si>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</si>
  <si>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</si>
  <si>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</si>
  <si>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</si>
  <si>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</si>
  <si>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</si>
  <si>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</si>
  <si>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</si>
  <si>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</si>
  <si>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</si>
  <si>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</si>
  <si>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</si>
  <si>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</si>
  <si>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</si>
  <si>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</si>
  <si>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</si>
  <si>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</si>
  <si>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</si>
  <si>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</si>
  <si>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</si>
  <si>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</si>
  <si>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</si>
  <si>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</si>
  <si>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</si>
  <si>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</si>
  <si>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</si>
  <si>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</si>
  <si>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</si>
  <si>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</si>
  <si>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</si>
  <si>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</si>
  <si>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</si>
  <si>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</si>
  <si>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</si>
  <si>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</si>
  <si>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</si>
  <si>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</si>
  <si>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</si>
  <si>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</si>
  <si>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</si>
  <si>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</si>
  <si>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</si>
  <si>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</si>
  <si>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</si>
  <si>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</si>
  <si>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</si>
  <si>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</si>
  <si>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</si>
  <si>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</si>
  <si>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</si>
  <si>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</si>
  <si>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</si>
  <si>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</si>
  <si>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</si>
  <si>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</si>
  <si>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</si>
  <si>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</si>
  <si>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</si>
  <si>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</si>
  <si>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</si>
  <si>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</si>
  <si>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</si>
  <si>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</si>
  <si>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</si>
  <si>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</si>
  <si>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</si>
  <si>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</si>
  <si>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</si>
  <si>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</si>
  <si>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</si>
  <si>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</si>
  <si>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</si>
  <si>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</si>
  <si>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</si>
  <si>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</si>
  <si>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</si>
  <si>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</si>
  <si>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</si>
  <si>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</si>
  <si>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</si>
  <si>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</si>
  <si>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</si>
  <si>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</si>
  <si>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</si>
  <si>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</si>
  <si>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</si>
  <si>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</si>
  <si>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</si>
  <si>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</si>
  <si>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</si>
  <si>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</si>
  <si>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</si>
  <si>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</si>
  <si>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</si>
  <si>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</si>
  <si>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</si>
  <si>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</si>
  <si>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</si>
  <si>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</si>
  <si>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</si>
  <si>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</si>
  <si>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</si>
  <si>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</si>
  <si>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</si>
  <si>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</si>
  <si>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</si>
  <si>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</si>
  <si>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</si>
  <si>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</si>
  <si>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</si>
  <si>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</si>
  <si>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</si>
  <si>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</si>
  <si>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</si>
  <si>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</si>
  <si>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</si>
  <si>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</si>
  <si>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</si>
  <si>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</si>
  <si>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</si>
  <si>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</si>
  <si>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</si>
  <si>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</si>
  <si>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</si>
  <si>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</si>
  <si>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</si>
  <si>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</si>
  <si>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</si>
  <si>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</si>
  <si>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</si>
  <si>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</si>
  <si>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</si>
  <si>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</si>
  <si>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</si>
  <si>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</si>
  <si>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</si>
  <si>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</si>
  <si>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</si>
  <si>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</si>
  <si>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</si>
  <si>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</si>
  <si>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</si>
  <si>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</si>
  <si>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</si>
  <si>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</si>
  <si>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</si>
  <si>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</si>
  <si>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</si>
  <si>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</si>
  <si>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</si>
  <si>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</si>
  <si>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</si>
  <si>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</si>
  <si>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</si>
  <si>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</si>
  <si>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</si>
  <si>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</si>
  <si>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</si>
  <si>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</si>
  <si>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</si>
  <si>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</si>
  <si>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</si>
  <si>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</si>
  <si>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</si>
  <si>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</si>
  <si>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</si>
  <si>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</si>
  <si>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</si>
  <si>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</si>
  <si>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</si>
  <si>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</si>
  <si>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</si>
  <si>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</si>
  <si>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</si>
  <si>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</si>
  <si>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</si>
  <si>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</si>
  <si>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</si>
  <si>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</si>
  <si>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</si>
  <si>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</si>
  <si>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</si>
  <si>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</si>
  <si>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</si>
  <si>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</si>
  <si>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</si>
  <si>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</si>
  <si>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</si>
  <si>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</si>
  <si>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</si>
  <si>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</si>
  <si>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</si>
  <si>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</si>
  <si>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</si>
  <si>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</si>
  <si>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</si>
  <si>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</si>
  <si>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</si>
  <si>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</si>
  <si>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</si>
  <si>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</si>
  <si>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</si>
  <si>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</si>
  <si>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</si>
  <si>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</si>
  <si>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</si>
  <si>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</si>
  <si>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</si>
  <si>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</si>
  <si>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</si>
  <si>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</si>
  <si>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</si>
  <si>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</si>
  <si>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</si>
  <si>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</si>
  <si>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</si>
  <si>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</si>
  <si>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</si>
  <si>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</si>
  <si>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</si>
  <si>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</si>
  <si>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</si>
  <si>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</si>
  <si>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</si>
  <si>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</si>
  <si>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</si>
  <si>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</si>
  <si>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</si>
  <si>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</si>
  <si>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</si>
  <si>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</si>
  <si>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</si>
  <si>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</si>
  <si>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</si>
  <si>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</si>
  <si>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</si>
  <si>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</si>
  <si>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</si>
  <si>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</si>
  <si>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</si>
  <si>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</si>
  <si>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</si>
  <si>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</si>
  <si>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</si>
  <si>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</si>
  <si>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</si>
  <si>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</si>
  <si>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</si>
  <si>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</si>
  <si>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</si>
  <si>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</si>
  <si>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</si>
  <si>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</si>
  <si>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</si>
  <si>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</si>
  <si>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</si>
  <si>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</si>
  <si>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</si>
  <si>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</si>
  <si>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</si>
  <si>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</si>
  <si>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</si>
  <si>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</si>
  <si>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</si>
  <si>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</si>
  <si>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</si>
  <si>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</si>
  <si>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</si>
  <si>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</si>
  <si>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</si>
  <si>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</si>
  <si>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</si>
  <si>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</si>
  <si>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</si>
  <si>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</si>
  <si>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</si>
  <si>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</si>
  <si>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</si>
  <si>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</si>
  <si>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</si>
  <si>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</si>
  <si>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</si>
  <si>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</si>
  <si>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</si>
  <si>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</si>
  <si>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</si>
  <si>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</si>
  <si>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</si>
  <si>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</si>
  <si>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</si>
  <si>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</si>
  <si>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</si>
  <si>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</si>
  <si>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</si>
  <si>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</si>
  <si>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</si>
  <si>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</si>
  <si>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</si>
  <si>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</si>
  <si>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</si>
  <si>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</si>
  <si>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</si>
  <si>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</si>
  <si>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</si>
  <si>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</si>
  <si>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</si>
  <si>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</si>
  <si>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</si>
  <si>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</si>
  <si>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</si>
  <si>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</si>
  <si>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</si>
  <si>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</si>
  <si>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</si>
  <si>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</si>
  <si>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</si>
  <si>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</si>
  <si>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</si>
  <si>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</si>
  <si>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</si>
  <si>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</si>
  <si>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</si>
  <si>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</si>
  <si>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</si>
  <si>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</si>
  <si>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</si>
  <si>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</si>
  <si>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</si>
  <si>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</si>
  <si>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</si>
  <si>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</si>
  <si>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</si>
  <si>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</si>
  <si>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</si>
  <si>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</si>
  <si>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</si>
  <si>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</si>
  <si>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</si>
  <si>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</si>
  <si>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</si>
  <si>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</si>
  <si>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</si>
  <si>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</si>
  <si>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</si>
  <si>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</si>
  <si>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</si>
  <si>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</si>
  <si>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</si>
  <si>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</si>
  <si>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</si>
  <si>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</si>
  <si>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</si>
  <si>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</si>
  <si>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</si>
  <si>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</si>
  <si>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</si>
  <si>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</si>
  <si>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</si>
  <si>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</si>
  <si>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</si>
  <si>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</si>
  <si>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</si>
  <si>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</si>
  <si>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</si>
  <si>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</si>
  <si>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</si>
  <si>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</si>
  <si>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</si>
  <si>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</si>
  <si>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</si>
  <si>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</si>
  <si>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</si>
  <si>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</si>
  <si>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</si>
  <si>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</si>
  <si>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</si>
  <si>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</si>
  <si>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</si>
  <si>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</si>
  <si>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</si>
  <si>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</si>
  <si>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</si>
  <si>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</si>
  <si>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</si>
  <si>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</si>
  <si>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</si>
  <si>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</si>
  <si>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</si>
  <si>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</si>
  <si>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</si>
  <si>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</si>
  <si>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</si>
  <si>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</si>
  <si>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</si>
  <si>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</si>
  <si>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</si>
  <si>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</si>
  <si>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</si>
  <si>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</si>
  <si>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</si>
  <si>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</si>
  <si>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</si>
  <si>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</si>
  <si>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</si>
  <si>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</si>
  <si>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</si>
  <si>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</si>
  <si>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</si>
  <si>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</si>
  <si>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</si>
  <si>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</si>
  <si>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</si>
  <si>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</si>
  <si>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</si>
  <si>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</si>
  <si>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</si>
  <si>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</si>
  <si>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</si>
  <si>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</si>
  <si>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</si>
  <si>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</si>
  <si>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</si>
  <si>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</si>
  <si>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</si>
  <si>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</si>
  <si>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</si>
  <si>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</si>
  <si>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</si>
  <si>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</si>
  <si>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</si>
  <si>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</si>
  <si>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</si>
  <si>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</si>
  <si>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</si>
  <si>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</si>
  <si>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</si>
  <si>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</si>
  <si>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</si>
  <si>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</si>
  <si>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</si>
  <si>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</si>
  <si>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</si>
  <si>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</si>
  <si>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</si>
  <si>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</si>
  <si>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</si>
  <si>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</si>
  <si>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</si>
  <si>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</si>
  <si>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</si>
  <si>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</si>
  <si>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</si>
  <si>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</si>
  <si>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</si>
  <si>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</si>
  <si>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</si>
  <si>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</si>
  <si>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</si>
  <si>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</si>
  <si>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</si>
  <si>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</si>
  <si>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</si>
  <si>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</si>
  <si>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</si>
  <si>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</si>
  <si>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</si>
  <si>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</si>
  <si>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</si>
  <si>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</si>
  <si>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</si>
  <si>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</si>
  <si>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</si>
  <si>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</si>
  <si>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</si>
  <si>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</si>
  <si>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</si>
  <si>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</si>
  <si>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</si>
  <si>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</si>
  <si>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</si>
  <si>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</si>
  <si>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</si>
  <si>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</si>
  <si>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</si>
  <si>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</si>
  <si>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</si>
  <si>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</si>
  <si>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</si>
  <si>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</si>
  <si>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</si>
  <si>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</si>
  <si>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</si>
  <si>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</si>
  <si>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</si>
  <si>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</si>
  <si>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</si>
  <si>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</si>
  <si>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</si>
  <si>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</si>
  <si>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</si>
  <si>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</si>
  <si>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</si>
  <si>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</si>
  <si>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</si>
  <si>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</si>
  <si>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</si>
  <si>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</si>
  <si>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</si>
  <si>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</si>
  <si>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</si>
  <si>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</si>
  <si>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</si>
  <si>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</si>
  <si>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</si>
  <si>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</si>
  <si>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</si>
  <si>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</si>
  <si>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</si>
  <si>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</si>
  <si>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</si>
  <si>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</si>
  <si>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</si>
  <si>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</si>
  <si>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</si>
  <si>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</si>
  <si>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</si>
  <si>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</si>
  <si>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</si>
  <si>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</si>
  <si>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</si>
  <si>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</si>
  <si>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</si>
  <si>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</si>
  <si>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</si>
  <si>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</si>
  <si>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</si>
  <si>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</si>
  <si>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</si>
  <si>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</si>
  <si>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</si>
  <si>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</si>
  <si>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</si>
  <si>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</si>
  <si>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</si>
  <si>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</si>
  <si>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</si>
  <si>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</si>
  <si>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</si>
  <si>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</si>
  <si>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</si>
  <si>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</si>
  <si>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</si>
  <si>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</si>
  <si>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</si>
  <si>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</si>
  <si>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</si>
  <si>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</si>
  <si>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</si>
  <si>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</si>
  <si>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</si>
  <si>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</si>
  <si>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</si>
  <si>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</si>
  <si>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</si>
  <si>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</si>
  <si>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</si>
  <si>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</si>
  <si>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</si>
  <si>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</si>
  <si>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</si>
  <si>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</si>
  <si>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</si>
  <si>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</si>
  <si>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</si>
  <si>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</si>
  <si>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</si>
  <si>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</si>
  <si>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</si>
  <si>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</si>
  <si>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</si>
  <si>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</si>
  <si>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</si>
  <si>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</si>
  <si>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</si>
  <si>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</si>
  <si>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</si>
  <si>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</si>
  <si>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</si>
  <si>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</si>
  <si>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</si>
  <si>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</si>
  <si>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</si>
  <si>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</si>
  <si>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</si>
  <si>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</si>
  <si>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</si>
  <si>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</si>
  <si>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</si>
  <si>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</si>
  <si>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</si>
  <si>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</si>
  <si>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</si>
  <si>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</si>
  <si>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</si>
  <si>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</si>
  <si>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</si>
  <si>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</si>
  <si>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</si>
  <si>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</si>
  <si>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</si>
  <si>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</si>
  <si>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</si>
  <si>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</si>
  <si>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</si>
  <si>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</si>
  <si>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</si>
  <si>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</si>
  <si>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</si>
  <si>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</si>
  <si>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</si>
  <si>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</si>
  <si>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</si>
  <si>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</si>
  <si>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</si>
  <si>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</si>
  <si>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</si>
  <si>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</si>
  <si>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</si>
  <si>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</si>
  <si>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</si>
  <si>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</si>
  <si>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</si>
  <si>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</si>
  <si>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</si>
  <si>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</si>
  <si>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</si>
  <si>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</si>
  <si>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</si>
  <si>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</si>
  <si>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</si>
  <si>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</si>
  <si>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</si>
  <si>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</si>
  <si>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</si>
  <si>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</si>
  <si>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</si>
  <si>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</si>
  <si>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</si>
  <si>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</si>
  <si>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</si>
  <si>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</si>
  <si>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</si>
  <si>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</si>
  <si>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</si>
  <si>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</si>
  <si>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</si>
  <si>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</si>
  <si>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</si>
  <si>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</si>
  <si>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</si>
  <si>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</si>
  <si>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</si>
  <si>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</si>
  <si>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</si>
  <si>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</si>
  <si>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</si>
  <si>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</si>
  <si>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</si>
  <si>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</si>
  <si>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</si>
  <si>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</si>
  <si>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</si>
  <si>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</si>
  <si>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</si>
  <si>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</si>
  <si>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</si>
  <si>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</si>
  <si>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</si>
  <si>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</si>
  <si>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</si>
  <si>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</si>
  <si>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</si>
  <si>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</si>
  <si>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</si>
  <si>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</si>
  <si>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</si>
  <si>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</si>
  <si>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</si>
  <si>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</si>
  <si>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</si>
  <si>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</si>
  <si>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</si>
  <si>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</si>
  <si>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</si>
  <si>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</si>
  <si>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</si>
  <si>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</si>
  <si>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</si>
  <si>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</si>
  <si>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</si>
  <si>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</si>
  <si>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</si>
  <si>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</si>
  <si>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</si>
  <si>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</si>
  <si>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</si>
  <si>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</si>
  <si>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</si>
  <si>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</si>
  <si>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</si>
  <si>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</si>
  <si>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</si>
  <si>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</si>
  <si>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</si>
  <si>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</si>
  <si>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</si>
  <si>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</si>
  <si>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</si>
  <si>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</si>
  <si>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</si>
  <si>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</si>
  <si>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</si>
  <si>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</si>
  <si>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</si>
  <si>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</si>
  <si>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</si>
  <si>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</si>
  <si>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</si>
  <si>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</si>
  <si>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</si>
  <si>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</si>
  <si>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</si>
  <si>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</si>
  <si>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</si>
  <si>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</si>
  <si>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</si>
  <si>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</si>
  <si>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</si>
  <si>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</si>
  <si>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</si>
  <si>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</si>
  <si>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</si>
  <si>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</si>
  <si>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</si>
  <si>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</si>
  <si>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</si>
  <si>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</si>
  <si>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</si>
  <si>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</si>
  <si>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</si>
  <si>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</si>
  <si>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</si>
  <si>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</si>
  <si>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</si>
  <si>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</si>
  <si>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</si>
  <si>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</si>
  <si>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</si>
  <si>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</si>
  <si>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</si>
  <si>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</si>
  <si>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</si>
  <si>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</si>
  <si>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</si>
  <si>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</si>
  <si>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</si>
  <si>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</si>
  <si>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</si>
  <si>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</si>
  <si>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</si>
  <si>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</si>
  <si>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</si>
  <si>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</si>
  <si>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</si>
  <si>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</si>
  <si>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</si>
  <si>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</si>
  <si>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</si>
  <si>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</si>
  <si>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</si>
  <si>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</si>
  <si>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</si>
  <si>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</si>
  <si>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</si>
  <si>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</si>
  <si>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</si>
  <si>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</si>
  <si>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</si>
  <si>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</si>
  <si>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</si>
  <si>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</si>
  <si>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</si>
  <si>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</si>
  <si>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</si>
  <si>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</si>
  <si>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</si>
  <si>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</si>
  <si>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</si>
  <si>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</si>
  <si>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</si>
  <si>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</si>
  <si>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</si>
  <si>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</si>
  <si>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</si>
  <si>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</si>
  <si>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</si>
  <si>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</si>
  <si>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</si>
  <si>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</si>
  <si>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</si>
  <si>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</si>
  <si>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</si>
  <si>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</si>
  <si>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</si>
  <si>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</si>
  <si>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</si>
  <si>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</si>
  <si>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</si>
  <si>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</si>
  <si>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</si>
  <si>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</si>
  <si>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</si>
  <si>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</si>
  <si>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</si>
  <si>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</si>
  <si>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</si>
  <si>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</si>
  <si>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</si>
  <si>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</si>
  <si>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</si>
  <si>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</si>
  <si>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</si>
  <si>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</si>
  <si>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</si>
  <si>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</si>
  <si>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</si>
  <si>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</si>
  <si>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</si>
  <si>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</si>
  <si>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</si>
  <si>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</si>
  <si>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</si>
  <si>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</si>
  <si>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</si>
  <si>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</si>
  <si>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</si>
  <si>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</si>
  <si>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</si>
  <si>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</si>
  <si>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</si>
  <si>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</si>
  <si>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</si>
  <si>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</si>
  <si>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</si>
  <si>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</si>
  <si>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</si>
  <si>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</si>
  <si>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</si>
  <si>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</si>
  <si>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</si>
  <si>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</si>
  <si>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</si>
  <si>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</si>
  <si>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</si>
  <si>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</si>
  <si>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</si>
  <si>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</si>
  <si>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</si>
  <si>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</si>
  <si>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</si>
  <si>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</si>
  <si>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</si>
  <si>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</si>
  <si>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</si>
  <si>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</si>
  <si>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</si>
  <si>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</si>
  <si>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</si>
  <si>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</si>
  <si>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</si>
  <si>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</si>
  <si>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</si>
  <si>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</si>
  <si>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</si>
  <si>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</si>
  <si>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</si>
  <si>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</si>
  <si>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</si>
  <si>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</si>
  <si>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</si>
  <si>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</si>
  <si>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</si>
  <si>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</si>
  <si>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</si>
  <si>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</si>
  <si>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</si>
  <si>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</si>
  <si>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</si>
  <si>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</si>
  <si>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</si>
  <si>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</si>
  <si>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</si>
  <si>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</si>
  <si>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</si>
  <si>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</si>
  <si>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</si>
  <si>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</si>
  <si>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</si>
  <si>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</si>
  <si>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</si>
  <si>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</si>
  <si>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</si>
  <si>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</si>
  <si>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</si>
  <si>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</si>
  <si>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</si>
  <si>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</si>
  <si>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</si>
  <si>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</si>
  <si>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</si>
  <si>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</si>
  <si>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</si>
  <si>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</si>
  <si>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</si>
  <si>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</si>
  <si>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</si>
  <si>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</si>
  <si>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</si>
  <si>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</si>
  <si>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</si>
  <si>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</si>
  <si>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</si>
  <si>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</si>
  <si>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</si>
  <si>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</si>
  <si>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</si>
  <si>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</si>
  <si>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</si>
  <si>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</si>
  <si>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</si>
  <si>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</si>
  <si>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</si>
  <si>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</si>
  <si>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</si>
  <si>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</si>
  <si>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</si>
  <si>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</si>
  <si>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</si>
  <si>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</si>
  <si>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</si>
  <si>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</si>
  <si>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</si>
  <si>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</si>
  <si>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</si>
  <si>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</si>
  <si>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</si>
  <si>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</si>
  <si>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</si>
  <si>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</si>
  <si>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</si>
  <si>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</si>
  <si>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</si>
  <si>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</si>
  <si>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</si>
  <si>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</si>
  <si>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</si>
  <si>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</si>
  <si>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</si>
  <si>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</si>
  <si>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</si>
  <si>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</si>
  <si>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</si>
  <si>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</si>
  <si>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</si>
  <si>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</si>
  <si>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</si>
  <si>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</si>
  <si>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</si>
  <si>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</si>
  <si>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</si>
  <si>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</si>
  <si>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</si>
  <si>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</si>
  <si>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</si>
  <si>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</si>
  <si>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</si>
  <si>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</si>
  <si>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</si>
  <si>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</si>
  <si>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</si>
  <si>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</si>
  <si>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</si>
  <si>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</si>
  <si>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</si>
  <si>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</si>
  <si>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</si>
  <si>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</si>
  <si>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</si>
  <si>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</si>
  <si>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</si>
  <si>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</si>
  <si>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</si>
  <si>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</si>
  <si>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</si>
  <si>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</si>
  <si>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</si>
  <si>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</si>
  <si>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</si>
  <si>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</si>
  <si>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</si>
  <si>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</si>
  <si>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</si>
  <si>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</si>
  <si>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</si>
  <si>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</si>
  <si>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</si>
  <si>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</si>
  <si>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</si>
  <si>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</si>
  <si>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</si>
  <si>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</si>
  <si>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</si>
  <si>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</si>
  <si>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</si>
  <si>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</si>
  <si>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</si>
  <si>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</si>
  <si>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</si>
  <si>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</si>
  <si>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</si>
  <si>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</si>
  <si>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</si>
  <si>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</si>
  <si>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</si>
  <si>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</si>
  <si>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</si>
  <si>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</si>
  <si>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</si>
  <si>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</si>
  <si>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</si>
  <si>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</si>
  <si>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</si>
  <si>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</si>
  <si>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</si>
  <si>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</si>
  <si>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</si>
  <si>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</si>
  <si>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</si>
  <si>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</si>
  <si>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</si>
  <si>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</si>
  <si>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</si>
  <si>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</si>
  <si>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</si>
  <si>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</si>
  <si>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</si>
  <si>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</si>
  <si>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</si>
  <si>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</si>
  <si>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</si>
  <si>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</si>
  <si>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</si>
  <si>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</si>
  <si>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</si>
  <si>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</si>
  <si>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</si>
  <si>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</si>
  <si>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</si>
  <si>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</si>
  <si>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</si>
  <si>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</si>
  <si>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</si>
  <si>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</si>
  <si>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</si>
  <si>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</si>
  <si>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</si>
  <si>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</si>
  <si>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</si>
  <si>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</si>
  <si>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</si>
  <si>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</si>
  <si>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</si>
  <si>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</si>
  <si>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</si>
  <si>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</si>
  <si>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</si>
  <si>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</si>
  <si>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</si>
  <si>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</si>
  <si>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</si>
  <si>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</si>
  <si>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</si>
  <si>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</si>
  <si>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</si>
  <si>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</si>
  <si>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</si>
  <si>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</si>
  <si>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</si>
  <si>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</si>
  <si>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</si>
  <si>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</si>
  <si>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</si>
  <si>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</si>
  <si>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</si>
  <si>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</si>
  <si>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</si>
  <si>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</si>
  <si>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</si>
  <si>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</si>
  <si>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</si>
  <si>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</si>
  <si>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</si>
  <si>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</si>
  <si>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</si>
  <si>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</si>
  <si>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</si>
  <si>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</si>
  <si>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</si>
  <si>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</si>
  <si>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</si>
  <si>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</si>
  <si>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</si>
  <si>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</si>
  <si>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</si>
  <si>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</si>
  <si>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</si>
  <si>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</si>
  <si>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</si>
  <si>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</si>
  <si>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</si>
  <si>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</si>
  <si>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</si>
  <si>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</si>
  <si>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</si>
  <si>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</si>
  <si>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</si>
  <si>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</si>
  <si>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</si>
  <si>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</si>
  <si>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</si>
  <si>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</si>
  <si>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</si>
  <si>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</si>
  <si>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</si>
  <si>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</si>
  <si>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</si>
  <si>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</si>
  <si>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</si>
  <si>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</si>
  <si>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</si>
  <si>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</si>
  <si>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</si>
  <si>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</si>
  <si>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</si>
  <si>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</si>
  <si>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</si>
  <si>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</si>
  <si>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</si>
  <si>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</si>
  <si>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</si>
  <si>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</si>
  <si>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</si>
  <si>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</si>
  <si>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</si>
  <si>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</si>
  <si>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</si>
  <si>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</si>
  <si>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</si>
  <si>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</si>
  <si>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</si>
  <si>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</si>
  <si>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</si>
  <si>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</si>
  <si>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</si>
  <si>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</si>
  <si>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</si>
  <si>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</si>
  <si>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</si>
  <si>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</si>
  <si>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</si>
  <si>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</si>
  <si>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</si>
  <si>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</si>
  <si>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</si>
  <si>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</si>
  <si>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</si>
  <si>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</si>
  <si>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</si>
  <si>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</si>
  <si>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</si>
  <si>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</si>
  <si>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</si>
  <si>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</si>
  <si>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</si>
  <si>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</si>
  <si>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</si>
  <si>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</si>
  <si>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</si>
  <si>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</si>
  <si>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</si>
  <si>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</si>
  <si>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</si>
  <si>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</si>
  <si>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</si>
  <si>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</si>
  <si>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</si>
  <si>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</si>
  <si>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</si>
  <si>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</si>
  <si>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</si>
  <si>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</si>
  <si>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</si>
  <si>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</si>
  <si>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</si>
  <si>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</si>
  <si>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</si>
  <si>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</si>
  <si>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</si>
  <si>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</si>
  <si>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</si>
  <si>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</si>
  <si>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</si>
  <si>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</si>
  <si>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</si>
  <si>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</si>
  <si>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</si>
  <si>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</si>
  <si>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</si>
  <si>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</si>
  <si>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</si>
  <si>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</si>
  <si>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</si>
  <si>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</si>
  <si>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</si>
  <si>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</si>
  <si>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</si>
  <si>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</si>
  <si>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</si>
  <si>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</si>
  <si>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</si>
  <si>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</si>
  <si>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</si>
  <si>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</si>
  <si>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</si>
  <si>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</si>
  <si>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</si>
  <si>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</si>
  <si>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</si>
  <si>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</si>
  <si>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</si>
  <si>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</si>
  <si>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</si>
  <si>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</si>
  <si>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</si>
  <si>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</si>
  <si>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</si>
  <si>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</si>
  <si>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</si>
  <si>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</si>
  <si>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</si>
  <si>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</si>
  <si>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</si>
  <si>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</si>
  <si>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</si>
  <si>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</si>
  <si>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</si>
  <si>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</si>
  <si>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</si>
  <si>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</si>
  <si>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</si>
  <si>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</si>
  <si>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</si>
  <si>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</si>
  <si>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</si>
  <si>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</si>
  <si>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</si>
  <si>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</si>
  <si>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</si>
  <si>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</si>
  <si>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</si>
  <si>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</si>
  <si>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</si>
  <si>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</si>
  <si>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</si>
  <si>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</si>
  <si>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</si>
  <si>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</si>
  <si>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</si>
  <si>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</si>
  <si>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</si>
  <si>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</si>
  <si>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</si>
  <si>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</si>
  <si>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</si>
  <si>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</si>
  <si>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</si>
  <si>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</si>
  <si>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</si>
  <si>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</si>
  <si>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</si>
  <si>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</si>
  <si>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</si>
  <si>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</si>
  <si>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</si>
  <si>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</si>
  <si>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</si>
  <si>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</si>
  <si>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</si>
  <si>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</si>
  <si>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</si>
  <si>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</si>
  <si>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</si>
  <si>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</si>
  <si>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</si>
  <si>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</si>
  <si>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</si>
  <si>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</si>
  <si>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</si>
  <si>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</si>
  <si>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</si>
  <si>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</si>
  <si>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</si>
  <si>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</si>
  <si>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</si>
  <si>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</si>
  <si>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</si>
  <si>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</si>
  <si>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</si>
  <si>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</si>
  <si>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</si>
  <si>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</si>
  <si>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</si>
  <si>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</si>
  <si>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</si>
  <si>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</si>
  <si>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</si>
  <si>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</si>
  <si>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</si>
  <si>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</si>
  <si>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</si>
  <si>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</si>
  <si>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</si>
  <si>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</si>
  <si>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</si>
  <si>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</si>
  <si>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</si>
  <si>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</si>
  <si>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</si>
  <si>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</si>
  <si>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</si>
  <si>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</si>
  <si>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</si>
  <si>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</si>
  <si>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</si>
  <si>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</si>
  <si>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</si>
  <si>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</si>
  <si>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</si>
  <si>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</si>
  <si>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</si>
  <si>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</si>
  <si>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</si>
  <si>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</si>
  <si>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</si>
  <si>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</si>
  <si>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</si>
  <si>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</si>
  <si>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</si>
  <si>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</si>
  <si>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</si>
  <si>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</si>
  <si>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</si>
  <si>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</si>
  <si>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</si>
  <si>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</si>
  <si>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</si>
  <si>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</si>
  <si>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</si>
  <si>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</si>
  <si>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</si>
  <si>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</si>
  <si>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</si>
  <si>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</si>
  <si>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</si>
  <si>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</si>
  <si>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</si>
  <si>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</si>
  <si>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</si>
  <si>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</si>
  <si>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</si>
  <si>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</si>
  <si>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</si>
  <si>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</si>
  <si>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</si>
  <si>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</si>
  <si>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</si>
  <si>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</si>
  <si>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</si>
  <si>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</si>
  <si>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</si>
  <si>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</si>
  <si>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</si>
  <si>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</si>
  <si>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</si>
  <si>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</si>
  <si>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</si>
  <si>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</si>
  <si>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</si>
  <si>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</si>
  <si>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</si>
  <si>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</si>
  <si>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</si>
  <si>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</si>
  <si>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</si>
  <si>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</si>
  <si>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</si>
  <si>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</si>
  <si>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</si>
  <si>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</si>
  <si>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</si>
  <si>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</si>
  <si>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</si>
  <si>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</si>
  <si>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</si>
  <si>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</si>
  <si>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</si>
  <si>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</si>
  <si>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</si>
  <si>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</si>
  <si>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</si>
  <si>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</si>
  <si>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</si>
  <si>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</si>
  <si>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</si>
  <si>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</si>
  <si>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</si>
  <si>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</si>
  <si>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</si>
  <si>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</si>
  <si>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</si>
  <si>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</si>
  <si>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</si>
  <si>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</si>
  <si>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</si>
  <si>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</si>
  <si>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</si>
  <si>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</si>
  <si>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</si>
  <si>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</si>
  <si>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</si>
  <si>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</si>
  <si>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</si>
  <si>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</si>
  <si>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</si>
  <si>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</si>
  <si>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</si>
  <si>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</si>
  <si>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</si>
  <si>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</si>
  <si>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</si>
  <si>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</si>
  <si>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</si>
  <si>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</si>
  <si>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</si>
  <si>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</si>
  <si>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</si>
  <si>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</si>
  <si>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</si>
  <si>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</si>
  <si>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</si>
  <si>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</si>
  <si>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</si>
  <si>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</si>
  <si>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</si>
  <si>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</si>
  <si>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</si>
  <si>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</si>
  <si>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</si>
  <si>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</si>
  <si>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</si>
  <si>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</si>
  <si>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</si>
  <si>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</si>
  <si>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</si>
  <si>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</si>
  <si>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</si>
  <si>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</si>
  <si>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</si>
  <si>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</si>
  <si>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</si>
  <si>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</si>
  <si>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</si>
  <si>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</si>
  <si>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</si>
  <si>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</si>
  <si>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</si>
  <si>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</si>
  <si>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</si>
  <si>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</si>
  <si>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</si>
  <si>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</si>
  <si>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</si>
  <si>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</si>
  <si>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</si>
  <si>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</si>
  <si>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</si>
  <si>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</si>
  <si>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</si>
  <si>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</si>
  <si>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</si>
  <si>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</si>
  <si>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</si>
  <si>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</si>
  <si>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</si>
  <si>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</si>
  <si>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</si>
  <si>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</si>
  <si>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</si>
  <si>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</si>
  <si>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</si>
  <si>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</si>
  <si>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</si>
  <si>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</si>
  <si>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</si>
  <si>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</si>
  <si>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</si>
  <si>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</si>
  <si>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</si>
  <si>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</si>
  <si>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</si>
  <si>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</si>
  <si>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</si>
  <si>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</si>
  <si>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</si>
  <si>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</si>
  <si>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</si>
  <si>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</si>
  <si>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</si>
  <si>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</si>
  <si>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</si>
  <si>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</si>
  <si>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</si>
  <si>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</si>
  <si>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</si>
  <si>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</si>
  <si>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</si>
  <si>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</si>
  <si>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</si>
  <si>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</si>
  <si>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</si>
  <si>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</si>
  <si>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</si>
  <si>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</si>
  <si>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</si>
  <si>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</si>
  <si>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</si>
  <si>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</si>
  <si>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</si>
  <si>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</si>
  <si>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</si>
  <si>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</si>
  <si>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</si>
  <si>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</si>
  <si>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</si>
  <si>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</si>
  <si>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</si>
  <si>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</si>
  <si>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</si>
  <si>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</si>
  <si>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</si>
  <si>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</si>
  <si>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</si>
  <si>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</si>
  <si>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</si>
  <si>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</si>
  <si>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</si>
  <si>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</si>
  <si>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</si>
  <si>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</si>
  <si>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</si>
  <si>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</si>
  <si>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</si>
  <si>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</si>
  <si>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</si>
  <si>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</si>
  <si>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</si>
  <si>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</si>
  <si>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</si>
  <si>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</si>
  <si>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</si>
  <si>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</si>
  <si>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</si>
  <si>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</si>
  <si>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</si>
  <si>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</si>
  <si>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</si>
  <si>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</si>
  <si>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</si>
  <si>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</si>
  <si>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</si>
  <si>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</si>
  <si>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</si>
  <si>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</si>
  <si>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</si>
  <si>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</si>
  <si>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</si>
  <si>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</si>
  <si>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</si>
  <si>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</si>
  <si>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</si>
  <si>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</si>
  <si>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</si>
  <si>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</si>
  <si>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</si>
  <si>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</si>
  <si>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</si>
  <si>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</si>
  <si>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</si>
  <si>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</si>
  <si>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</si>
  <si>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</si>
  <si>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</si>
  <si>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</si>
  <si>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</si>
  <si>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</si>
  <si>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</si>
  <si>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</si>
  <si>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</si>
  <si>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</si>
  <si>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</si>
  <si>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</si>
  <si>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</si>
  <si>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</si>
  <si>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</si>
  <si>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</si>
  <si>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</si>
  <si>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</si>
  <si>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</si>
  <si>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</si>
  <si>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</si>
  <si>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</si>
  <si>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</si>
  <si>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</si>
  <si>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</si>
  <si>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</si>
  <si>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</si>
  <si>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</si>
  <si>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</si>
  <si>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</si>
  <si>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</si>
  <si>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</si>
  <si>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</si>
  <si>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</si>
  <si>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</si>
  <si>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</si>
  <si>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</si>
  <si>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</si>
  <si>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</si>
  <si>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</si>
  <si>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</si>
  <si>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</si>
  <si>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</si>
  <si>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</si>
  <si>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</si>
  <si>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</si>
  <si>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</si>
  <si>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</si>
  <si>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</si>
  <si>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</si>
  <si>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</si>
  <si>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</si>
  <si>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</si>
  <si>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</si>
  <si>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</si>
  <si>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</si>
  <si>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</si>
  <si>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</si>
  <si>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</si>
  <si>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</si>
  <si>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</si>
  <si>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</si>
  <si>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</si>
  <si>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</si>
  <si>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</si>
  <si>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</si>
  <si>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</si>
  <si>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</si>
  <si>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</si>
  <si>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</si>
  <si>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</si>
  <si>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</si>
  <si>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</si>
  <si>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</si>
  <si>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</si>
  <si>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</si>
  <si>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</si>
  <si>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</si>
  <si>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</si>
  <si>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</si>
  <si>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</si>
  <si>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</si>
  <si>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</si>
  <si>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</si>
  <si>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</si>
  <si>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</si>
  <si>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</si>
  <si>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</si>
  <si>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</si>
  <si>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</si>
  <si>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</si>
  <si>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</si>
  <si>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</si>
  <si>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</si>
  <si>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</si>
  <si>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</si>
  <si>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</si>
  <si>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</si>
  <si>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</si>
  <si>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</si>
  <si>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</si>
  <si>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</si>
  <si>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</si>
  <si>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</si>
  <si>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</si>
  <si>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</si>
  <si>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</si>
  <si>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</si>
  <si>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</si>
  <si>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</si>
  <si>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</si>
  <si>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</si>
  <si>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</si>
  <si>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</si>
  <si>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</si>
  <si>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</si>
  <si>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</si>
  <si>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</si>
  <si>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</si>
  <si>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</si>
  <si>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</si>
  <si>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</si>
  <si>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</si>
  <si>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</si>
  <si>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</si>
  <si>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</si>
  <si>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</si>
  <si>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</si>
  <si>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</si>
  <si>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</si>
  <si>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</si>
  <si>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</si>
  <si>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</si>
  <si>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</si>
  <si>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</si>
  <si>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</si>
  <si>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</si>
  <si>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</si>
  <si>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</si>
  <si>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</si>
  <si>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</si>
  <si>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</si>
  <si>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</si>
  <si>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</si>
  <si>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</si>
  <si>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</si>
  <si>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</si>
  <si>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</si>
  <si>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</si>
  <si>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</si>
  <si>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</si>
  <si>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</si>
  <si>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</si>
  <si>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</si>
  <si>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</si>
  <si>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</si>
  <si>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</si>
  <si>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</si>
  <si>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</si>
  <si>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</si>
  <si>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</si>
  <si>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</si>
  <si>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</si>
  <si>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</si>
  <si>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</si>
  <si>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</si>
  <si>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</si>
  <si>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</si>
  <si>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</si>
  <si>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</si>
  <si>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</si>
  <si>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</si>
  <si>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</si>
  <si>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</si>
  <si>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</si>
  <si>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</si>
  <si>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</si>
  <si>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</si>
  <si>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</si>
  <si>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</si>
  <si>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</si>
  <si>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</si>
  <si>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</si>
  <si>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</si>
  <si>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</si>
  <si>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</si>
  <si>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</si>
  <si>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</si>
  <si>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</si>
  <si>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</si>
  <si>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</si>
  <si>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</si>
  <si>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</si>
  <si>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</si>
  <si>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</si>
  <si>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</si>
  <si>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</si>
  <si>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</si>
  <si>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</si>
  <si>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</si>
  <si>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</si>
  <si>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</si>
  <si>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</si>
  <si>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</si>
  <si>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</si>
  <si>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</si>
  <si>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</si>
  <si>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</si>
  <si>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</si>
  <si>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</si>
  <si>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</si>
  <si>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</si>
  <si>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</si>
  <si>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</si>
  <si>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</si>
  <si>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</si>
  <si>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</si>
  <si>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</si>
  <si>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</si>
  <si>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</si>
  <si>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</si>
  <si>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</si>
  <si>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</si>
  <si>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</si>
  <si>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</si>
  <si>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</si>
  <si>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</si>
  <si>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</si>
  <si>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</si>
  <si>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</si>
  <si>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</si>
  <si>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</si>
  <si>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</si>
  <si>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</si>
  <si>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</si>
  <si>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</si>
  <si>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</si>
  <si>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</si>
  <si>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</si>
  <si>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</si>
  <si>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</si>
  <si>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</si>
  <si>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</si>
  <si>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</si>
  <si>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</si>
  <si>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</si>
  <si>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</si>
  <si>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</si>
  <si>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</si>
  <si>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</si>
  <si>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</si>
  <si>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</si>
  <si>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</si>
  <si>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</si>
  <si>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</si>
  <si>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</si>
  <si>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</si>
  <si>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</si>
  <si>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</si>
  <si>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</si>
  <si>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</si>
  <si>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</si>
  <si>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</si>
  <si>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</si>
  <si>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</si>
  <si>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</si>
  <si>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</si>
  <si>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</si>
  <si>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</si>
  <si>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</si>
  <si>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</si>
  <si>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</si>
  <si>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</si>
  <si>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</si>
  <si>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</si>
  <si>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</si>
  <si>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</si>
  <si>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</si>
  <si>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</si>
  <si>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</si>
  <si>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</si>
  <si>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</si>
  <si>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</si>
  <si>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</si>
  <si>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</si>
  <si>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</si>
  <si>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</si>
  <si>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</si>
  <si>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</si>
  <si>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</si>
  <si>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</si>
  <si>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</si>
  <si>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</si>
  <si>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</si>
  <si>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</si>
  <si>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</si>
  <si>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</si>
  <si>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</si>
  <si>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</si>
  <si>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</si>
  <si>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</si>
  <si>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</si>
  <si>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</si>
  <si>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</si>
  <si>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</si>
  <si>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</si>
  <si>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</si>
  <si>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</si>
  <si>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</si>
  <si>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</si>
  <si>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</si>
  <si>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</si>
  <si>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</si>
  <si>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</si>
  <si>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</si>
  <si>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</si>
  <si>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</si>
  <si>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</si>
  <si>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</si>
  <si>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</si>
  <si>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</si>
  <si>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</si>
  <si>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</si>
  <si>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</si>
  <si>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</si>
  <si>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</si>
  <si>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</si>
  <si>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</si>
  <si>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</si>
  <si>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</si>
  <si>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</si>
  <si>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</si>
  <si>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</si>
  <si>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</si>
  <si>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</si>
  <si>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</si>
  <si>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</si>
  <si>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</si>
  <si>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</si>
  <si>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</si>
  <si>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</si>
  <si>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</si>
  <si>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</si>
  <si>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</si>
  <si>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</si>
  <si>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</si>
  <si>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</si>
  <si>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</si>
  <si>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</si>
  <si>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</si>
  <si>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</si>
  <si>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</si>
  <si>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</si>
  <si>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</si>
  <si>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</si>
  <si>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</si>
  <si>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</si>
  <si>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</si>
  <si>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</si>
  <si>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</si>
  <si>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</si>
  <si>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</si>
  <si>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</si>
  <si>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</si>
  <si>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</si>
  <si>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</si>
  <si>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</si>
  <si>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</si>
  <si>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</si>
  <si>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</si>
  <si>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</si>
  <si>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</si>
  <si>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</si>
  <si>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</si>
  <si>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</si>
  <si>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</si>
  <si>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</si>
  <si>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</si>
  <si>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</si>
  <si>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</si>
  <si>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</si>
  <si>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</si>
  <si>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</si>
  <si>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</si>
  <si>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</si>
  <si>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</si>
  <si>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</si>
  <si>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</si>
  <si>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</si>
  <si>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</si>
  <si>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</si>
  <si>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</si>
  <si>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</si>
  <si>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</si>
  <si>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</si>
  <si>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</si>
  <si>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</si>
  <si>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</si>
  <si>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</si>
  <si>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</si>
  <si>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</si>
  <si>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</si>
  <si>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</si>
  <si>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</si>
  <si>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</si>
  <si>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</si>
  <si>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</si>
  <si>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</si>
  <si>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</si>
  <si>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</si>
  <si>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</si>
  <si>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</si>
  <si>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</si>
  <si>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</si>
  <si>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</si>
  <si>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</si>
  <si>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</si>
  <si>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</si>
  <si>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</si>
  <si>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</si>
  <si>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</si>
  <si>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</si>
  <si>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</si>
  <si>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</si>
  <si>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</si>
  <si>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</si>
  <si>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</si>
  <si>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</si>
  <si>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</si>
  <si>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</si>
  <si>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</si>
  <si>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</si>
  <si>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</si>
  <si>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</si>
  <si>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</si>
  <si>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</si>
  <si>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</si>
  <si>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</si>
  <si>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</si>
  <si>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</si>
  <si>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</si>
  <si>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</si>
  <si>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</si>
  <si>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</si>
  <si>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</si>
  <si>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</si>
  <si>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</si>
  <si>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</si>
  <si>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</si>
  <si>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</si>
  <si>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</si>
  <si>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</si>
  <si>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</si>
  <si>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</si>
  <si>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</si>
  <si>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</si>
  <si>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</si>
  <si>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</si>
  <si>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</si>
  <si>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</si>
  <si>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</si>
  <si>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</si>
  <si>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</si>
  <si>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</si>
  <si>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</si>
  <si>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</si>
  <si>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</si>
  <si>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</si>
  <si>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</si>
  <si>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</si>
  <si>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</si>
  <si>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</si>
  <si>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</si>
  <si>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</si>
  <si>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</si>
  <si>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</si>
  <si>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</si>
  <si>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</si>
  <si>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</si>
  <si>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</si>
  <si>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</si>
  <si>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</si>
  <si>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</si>
  <si>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</si>
  <si>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</si>
  <si>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</si>
  <si>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</si>
  <si>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</si>
  <si>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</si>
  <si>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</si>
  <si>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</si>
  <si>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</si>
  <si>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</si>
  <si>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</si>
  <si>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</si>
  <si>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</si>
  <si>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</si>
  <si>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</si>
  <si>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</si>
  <si>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</si>
  <si>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</si>
  <si>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</si>
  <si>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</si>
  <si>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</si>
  <si>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</si>
  <si>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</si>
  <si>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</si>
  <si>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</si>
  <si>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</si>
  <si>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</si>
  <si>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</si>
  <si>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</si>
  <si>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</si>
  <si>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</si>
  <si>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</si>
  <si>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</si>
  <si>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</si>
  <si>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</si>
  <si>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</si>
  <si>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</si>
  <si>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</si>
  <si>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</si>
  <si>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</si>
  <si>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</si>
  <si>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</si>
  <si>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</si>
  <si>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</si>
  <si>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</si>
  <si>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</si>
  <si>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</si>
  <si>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</si>
  <si>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</si>
  <si>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</si>
  <si>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</si>
  <si>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</si>
  <si>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</si>
  <si>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</si>
  <si>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</si>
  <si>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</si>
  <si>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</si>
  <si>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</si>
  <si>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</si>
  <si>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</si>
  <si>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</si>
  <si>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</si>
  <si>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</si>
  <si>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</si>
  <si>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</si>
  <si>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</si>
  <si>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</si>
  <si>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</si>
  <si>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</si>
  <si>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</si>
  <si>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</si>
  <si>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</si>
  <si>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</si>
  <si>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</si>
  <si>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</si>
  <si>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</si>
  <si>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</si>
  <si>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</si>
  <si>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</si>
  <si>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</si>
  <si>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</si>
  <si>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</si>
  <si>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</si>
  <si>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</si>
  <si>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</si>
  <si>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</si>
  <si>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</si>
  <si>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</si>
  <si>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</si>
  <si>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</si>
  <si>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</si>
  <si>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</si>
  <si>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</si>
  <si>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</si>
  <si>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</si>
  <si>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</si>
  <si>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</si>
  <si>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</si>
  <si>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</si>
  <si>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</si>
  <si>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</si>
  <si>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</si>
  <si>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</si>
  <si>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</si>
  <si>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</si>
  <si>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</si>
  <si>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</si>
  <si>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</si>
  <si>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</si>
  <si>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</si>
  <si>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</si>
  <si>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</si>
  <si>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</si>
  <si>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</si>
  <si>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</si>
  <si>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</si>
  <si>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</si>
  <si>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</si>
  <si>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</si>
  <si>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</si>
  <si>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</si>
  <si>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</si>
  <si>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</si>
  <si>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</si>
  <si>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</si>
  <si>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</si>
  <si>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</si>
  <si>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</si>
  <si>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</si>
  <si>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</si>
  <si>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</si>
  <si>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</si>
  <si>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</si>
  <si>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</si>
  <si>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</si>
  <si>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</si>
  <si>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</si>
  <si>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</si>
  <si>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</si>
  <si>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</si>
  <si>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</si>
  <si>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</si>
  <si>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</si>
  <si>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</si>
  <si>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</si>
  <si>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</si>
  <si>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</si>
  <si>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</si>
  <si>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</si>
  <si>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</si>
  <si>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</si>
  <si>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</si>
  <si>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</si>
  <si>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</si>
  <si>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</si>
  <si>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</si>
  <si>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</si>
  <si>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</si>
  <si>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</si>
  <si>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</si>
  <si>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</si>
  <si>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</si>
  <si>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</si>
  <si>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</si>
  <si>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</si>
  <si>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</si>
  <si>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</si>
  <si>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</si>
  <si>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</si>
  <si>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</si>
  <si>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</si>
  <si>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</si>
  <si>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</si>
  <si>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</si>
  <si>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</si>
  <si>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</si>
  <si>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</si>
  <si>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</si>
  <si>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</si>
  <si>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</si>
  <si>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</si>
  <si>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</si>
  <si>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</si>
  <si>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</si>
  <si>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</si>
  <si>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</si>
  <si>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</si>
  <si>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</si>
  <si>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</si>
  <si>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</si>
  <si>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</si>
  <si>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</si>
  <si>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</si>
  <si>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</si>
  <si>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</si>
  <si>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</si>
  <si>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</si>
  <si>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</si>
  <si>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</si>
  <si>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</si>
  <si>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</si>
  <si>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</si>
  <si>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</si>
  <si>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</si>
  <si>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</si>
  <si>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</si>
  <si>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</si>
  <si>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</si>
  <si>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</si>
  <si>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</si>
  <si>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</si>
  <si>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</si>
  <si>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</si>
  <si>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</si>
  <si>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</si>
  <si>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</si>
  <si>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</si>
  <si>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</si>
  <si>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</si>
  <si>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</si>
  <si>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</si>
  <si>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</si>
  <si>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</si>
  <si>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</si>
  <si>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</si>
  <si>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</si>
  <si>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</si>
  <si>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</si>
  <si>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</si>
  <si>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</si>
  <si>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</si>
  <si>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</si>
  <si>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</si>
  <si>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</si>
  <si>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</si>
  <si>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</si>
  <si>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</si>
  <si>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</si>
  <si>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</si>
  <si>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</si>
  <si>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</si>
  <si>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</si>
  <si>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</si>
  <si>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</si>
  <si>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</si>
  <si>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</si>
  <si>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</si>
  <si>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</si>
  <si>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</si>
  <si>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</si>
  <si>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</si>
  <si>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</si>
  <si>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</si>
  <si>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</si>
  <si>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</si>
  <si>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</si>
  <si>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</si>
  <si>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</si>
  <si>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</si>
  <si>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</si>
  <si>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</si>
  <si>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</si>
  <si>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</si>
  <si>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</si>
  <si>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</si>
  <si>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</si>
  <si>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</si>
  <si>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</si>
  <si>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</si>
  <si>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</si>
  <si>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</si>
  <si>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</si>
  <si>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</si>
  <si>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</si>
  <si>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</si>
  <si>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</si>
  <si>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</si>
  <si>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</si>
  <si>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</si>
  <si>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</si>
  <si>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</si>
  <si>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</si>
  <si>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</si>
  <si>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</si>
  <si>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</si>
  <si>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</si>
  <si>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</si>
  <si>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</si>
  <si>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</si>
  <si>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</si>
  <si>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</si>
  <si>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</si>
  <si>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</si>
  <si>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</si>
  <si>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</si>
  <si>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</si>
  <si>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</si>
  <si>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</si>
  <si>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</si>
  <si>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</si>
  <si>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</si>
  <si>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</si>
  <si>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</si>
  <si>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</si>
  <si>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</si>
  <si>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</si>
  <si>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</si>
  <si>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</si>
  <si>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</si>
  <si>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</si>
  <si>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</si>
  <si>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</si>
  <si>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</si>
  <si>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</si>
  <si>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</si>
  <si>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</si>
  <si>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</si>
  <si>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</si>
  <si>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</si>
  <si>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</si>
  <si>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</si>
  <si>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</si>
  <si>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</si>
  <si>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</si>
  <si>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</si>
  <si>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</si>
  <si>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</si>
  <si>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</si>
  <si>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</si>
  <si>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</si>
  <si>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</si>
  <si>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</si>
  <si>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</si>
  <si>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</si>
  <si>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</si>
  <si>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</si>
  <si>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</si>
  <si>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</si>
  <si>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</si>
  <si>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</si>
  <si>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</si>
  <si>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</si>
  <si>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</si>
  <si>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</si>
  <si>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</si>
  <si>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</si>
  <si>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</si>
  <si>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</si>
  <si>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</si>
  <si>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</si>
  <si>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</si>
  <si>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</si>
  <si>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</si>
  <si>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</si>
  <si>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</si>
  <si>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</si>
  <si>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</si>
  <si>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</si>
  <si>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</si>
  <si>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</si>
  <si>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</si>
  <si>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</si>
  <si>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</si>
  <si>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</si>
  <si>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</si>
  <si>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</si>
  <si>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</si>
  <si>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</si>
  <si>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</si>
  <si>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</si>
  <si>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</si>
  <si>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</si>
  <si>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</si>
  <si>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</si>
  <si>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</si>
  <si>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</si>
  <si>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</si>
  <si>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</si>
  <si>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</si>
  <si>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</si>
  <si>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</si>
  <si>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</si>
  <si>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</si>
  <si>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</si>
  <si>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</si>
  <si>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</si>
  <si>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</si>
  <si>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</si>
  <si>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</si>
  <si>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</si>
  <si>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</si>
  <si>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</si>
  <si>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</si>
  <si>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</si>
  <si>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</si>
  <si>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</si>
  <si>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</si>
  <si>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</si>
  <si>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</si>
  <si>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</si>
  <si>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</si>
  <si>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</si>
  <si>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</si>
  <si>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</si>
  <si>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</si>
  <si>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</si>
  <si>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</si>
  <si>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</si>
  <si>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</si>
  <si>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</si>
  <si>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</si>
  <si>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</si>
  <si>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</si>
  <si>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</si>
  <si>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</si>
  <si>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</si>
  <si>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</si>
  <si>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</si>
  <si>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</si>
  <si>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</si>
  <si>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</si>
  <si>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</si>
  <si>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</si>
  <si>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</si>
  <si>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</si>
  <si>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</si>
  <si>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</si>
  <si>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</si>
  <si>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</si>
  <si>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</si>
  <si>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</si>
  <si>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</si>
  <si>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</si>
  <si>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</si>
  <si>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</si>
  <si>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</si>
  <si>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</si>
  <si>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</si>
  <si>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</si>
  <si>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</si>
  <si>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</si>
  <si>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</si>
  <si>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</si>
  <si>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</si>
  <si>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</si>
  <si>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</si>
  <si>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</si>
  <si>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</si>
  <si>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</si>
  <si>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</si>
  <si>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</si>
  <si>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</si>
  <si>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</si>
  <si>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</si>
  <si>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</si>
  <si>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</si>
  <si>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</si>
  <si>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</si>
  <si>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</si>
  <si>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</si>
  <si>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</si>
  <si>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</si>
  <si>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</si>
  <si>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</si>
  <si>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</si>
  <si>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</si>
  <si>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</si>
  <si>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</si>
  <si>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</si>
  <si>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</si>
  <si>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</si>
  <si>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</si>
  <si>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</si>
  <si>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</si>
  <si>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</si>
  <si>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</si>
  <si>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</si>
  <si>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</si>
  <si>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</si>
  <si>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</si>
  <si>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</si>
  <si>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</si>
  <si>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</si>
  <si>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</si>
  <si>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</si>
  <si>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</si>
  <si>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</si>
  <si>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</si>
  <si>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</si>
  <si>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</si>
  <si>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</si>
  <si>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</si>
  <si>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</si>
  <si>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</si>
  <si>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</si>
  <si>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</si>
  <si>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</si>
  <si>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</si>
  <si>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</si>
  <si>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</si>
  <si>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</si>
  <si>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</si>
  <si>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</si>
  <si>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</si>
  <si>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</si>
  <si>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</si>
  <si>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</si>
  <si>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</si>
  <si>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</si>
  <si>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</si>
  <si>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</si>
  <si>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</si>
  <si>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</si>
  <si>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</si>
  <si>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</si>
  <si>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</si>
  <si>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</si>
  <si>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</si>
  <si>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</si>
  <si>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</si>
  <si>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</si>
  <si>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</si>
  <si>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</si>
  <si>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</si>
  <si>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</si>
  <si>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</si>
  <si>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</si>
  <si>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</si>
  <si>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</si>
  <si>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</si>
  <si>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</si>
  <si>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</si>
  <si>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</si>
  <si>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</si>
  <si>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</si>
  <si>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</si>
  <si>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</si>
  <si>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</si>
  <si>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</si>
  <si>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</si>
  <si>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</si>
  <si>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</si>
  <si>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</si>
  <si>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</si>
  <si>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</si>
  <si>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</si>
  <si>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</si>
  <si>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</si>
  <si>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</si>
  <si>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</si>
  <si>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</si>
  <si>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</si>
  <si>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</si>
  <si>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</si>
  <si>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</si>
  <si>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</si>
  <si>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</si>
  <si>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</si>
  <si>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</si>
  <si>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</si>
  <si>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</si>
  <si>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</si>
  <si>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</si>
  <si>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</si>
  <si>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</si>
  <si>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</si>
  <si>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</si>
  <si>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</si>
  <si>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</si>
  <si>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</si>
  <si>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</si>
  <si>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</si>
  <si>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</si>
  <si>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</si>
  <si>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</si>
  <si>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</si>
  <si>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</si>
  <si>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</si>
  <si>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</si>
  <si>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</si>
  <si>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</si>
  <si>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</si>
  <si>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</si>
  <si>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</si>
  <si>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</si>
  <si>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</si>
  <si>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</si>
  <si>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</si>
  <si>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</si>
  <si>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</si>
  <si>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</si>
  <si>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</si>
  <si>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</si>
  <si>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</si>
  <si>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</si>
  <si>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</si>
  <si>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</si>
  <si>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</si>
  <si>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</si>
  <si>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</si>
  <si>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</si>
  <si>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</si>
  <si>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</si>
  <si>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</si>
  <si>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</si>
  <si>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</si>
  <si>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</si>
  <si>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</si>
  <si>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</si>
  <si>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</si>
  <si>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</si>
  <si>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</si>
  <si>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</si>
  <si>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</si>
  <si>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</si>
  <si>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</si>
  <si>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</si>
  <si>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</si>
  <si>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</si>
  <si>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</si>
  <si>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</si>
  <si>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</si>
  <si>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</si>
  <si>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</si>
  <si>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</si>
  <si>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</si>
  <si>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</si>
  <si>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</si>
  <si>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</si>
  <si>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</si>
  <si>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</si>
  <si>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</si>
  <si>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</si>
  <si>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</si>
  <si>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</si>
  <si>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</si>
  <si>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</si>
  <si>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</si>
  <si>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</si>
  <si>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</si>
  <si>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</si>
  <si>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</si>
  <si>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</si>
  <si>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</si>
  <si>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</si>
  <si>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</si>
  <si>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</si>
  <si>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</si>
  <si>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</si>
  <si>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</si>
  <si>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</si>
  <si>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</si>
  <si>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</si>
  <si>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</si>
  <si>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</si>
  <si>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</si>
  <si>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</si>
  <si>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</si>
  <si>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</si>
  <si>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</si>
  <si>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</si>
  <si>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</si>
  <si>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</si>
  <si>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</si>
  <si>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</si>
  <si>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</si>
  <si>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</si>
  <si>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</si>
  <si>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</si>
  <si>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</si>
  <si>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</si>
  <si>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</si>
  <si>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</si>
  <si>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</si>
  <si>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</si>
  <si>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</si>
  <si>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</si>
  <si>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</si>
  <si>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</si>
  <si>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</si>
  <si>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</si>
  <si>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</si>
  <si>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</si>
  <si>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</si>
  <si>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</si>
  <si>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</si>
  <si>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</si>
  <si>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</si>
  <si>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</si>
  <si>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</si>
  <si>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</si>
  <si>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</si>
  <si>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</si>
  <si>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</si>
  <si>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</si>
  <si>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</si>
  <si>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</si>
  <si>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</si>
  <si>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</si>
  <si>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</si>
  <si>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</si>
  <si>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</si>
  <si>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</si>
  <si>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</si>
  <si>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</si>
  <si>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</si>
  <si>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</si>
  <si>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</si>
  <si>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</si>
  <si>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</si>
  <si>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</si>
  <si>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</si>
  <si>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</si>
  <si>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</si>
  <si>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</si>
  <si>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</si>
  <si>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</si>
  <si>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</si>
  <si>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</si>
  <si>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</si>
  <si>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</si>
  <si>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</si>
  <si>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</si>
  <si>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</si>
  <si>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</si>
  <si>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</si>
  <si>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</si>
  <si>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</si>
  <si>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</si>
  <si>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</si>
  <si>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</si>
  <si>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</si>
  <si>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</si>
  <si>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</si>
  <si>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</si>
  <si>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</si>
  <si>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</si>
  <si>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</si>
  <si>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</si>
  <si>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</si>
  <si>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</si>
  <si>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</si>
  <si>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</si>
  <si>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</si>
  <si>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</si>
  <si>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</si>
  <si>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</si>
  <si>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</si>
  <si>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</si>
  <si>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</si>
  <si>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</si>
  <si>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</si>
  <si>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</si>
  <si>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</si>
  <si>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</si>
  <si>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</si>
  <si>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</si>
  <si>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</si>
  <si>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</si>
  <si>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</si>
  <si>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</si>
  <si>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</si>
  <si>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</si>
  <si>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</si>
  <si>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</si>
  <si>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</si>
  <si>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</si>
  <si>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</si>
  <si>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</si>
  <si>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</si>
  <si>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</si>
  <si>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</si>
  <si>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</si>
  <si>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</si>
  <si>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</si>
  <si>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</si>
  <si>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</si>
  <si>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</si>
  <si>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</si>
  <si>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</si>
  <si>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</si>
  <si>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</si>
  <si>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</si>
  <si>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</si>
  <si>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</si>
  <si>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</si>
  <si>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</si>
  <si>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</si>
  <si>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</si>
  <si>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</si>
  <si>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</si>
  <si>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</si>
  <si>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</si>
  <si>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</si>
  <si>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</si>
  <si>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</si>
  <si>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</si>
  <si>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</si>
  <si>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</si>
  <si>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</si>
  <si>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</si>
  <si>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</si>
  <si>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</si>
  <si>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</si>
  <si>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</si>
  <si>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</si>
  <si>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</si>
  <si>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</si>
  <si>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</si>
  <si>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</si>
  <si>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</si>
  <si>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</si>
  <si>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</si>
  <si>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</si>
  <si>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</si>
  <si>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</si>
  <si>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</si>
  <si>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</si>
  <si>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</si>
  <si>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</si>
  <si>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</si>
  <si>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</si>
  <si>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</si>
  <si>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</si>
  <si>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</si>
  <si>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</si>
  <si>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</si>
  <si>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</si>
  <si>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</si>
  <si>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</si>
  <si>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</si>
  <si>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</si>
  <si>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</si>
  <si>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</si>
  <si>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</si>
  <si>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</si>
  <si>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</si>
  <si>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</si>
  <si>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</si>
  <si>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</si>
  <si>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</si>
  <si>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</si>
  <si>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</si>
  <si>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</si>
  <si>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</si>
  <si>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</si>
  <si>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</si>
  <si>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</si>
  <si>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</si>
  <si>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</si>
  <si>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</si>
  <si>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</si>
  <si>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</si>
  <si>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</si>
  <si>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</si>
  <si>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</si>
  <si>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</si>
  <si>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</si>
  <si>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</si>
  <si>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</si>
  <si>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</si>
  <si>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</si>
  <si>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</si>
  <si>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</si>
  <si>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</si>
  <si>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</si>
  <si>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</si>
  <si>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</si>
  <si>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</si>
  <si>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</si>
  <si>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</si>
  <si>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</si>
  <si>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</si>
  <si>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</si>
  <si>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</si>
  <si>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</si>
  <si>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</si>
  <si>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</si>
  <si>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</si>
  <si>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</si>
  <si>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</si>
  <si>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</si>
  <si>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</si>
  <si>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</si>
  <si>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</si>
  <si>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</si>
  <si>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</si>
  <si>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</si>
  <si>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</si>
  <si>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</si>
  <si>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</si>
  <si>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</si>
  <si>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</si>
  <si>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</si>
  <si>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</si>
  <si>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</si>
  <si>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</si>
  <si>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</si>
  <si>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</si>
  <si>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</si>
  <si>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</si>
  <si>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</si>
  <si>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</si>
  <si>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</si>
  <si>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</si>
  <si>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</si>
  <si>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</si>
  <si>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</si>
  <si>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</si>
  <si>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</si>
  <si>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</si>
  <si>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</si>
  <si>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</si>
  <si>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</si>
  <si>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</si>
  <si>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</si>
  <si>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</si>
  <si>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</si>
  <si>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</si>
  <si>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</si>
  <si>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</si>
  <si>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</si>
  <si>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</si>
  <si>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</si>
  <si>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</si>
  <si>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</si>
  <si>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</si>
  <si>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</si>
  <si>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</si>
  <si>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</si>
  <si>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</si>
  <si>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</si>
  <si>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</si>
  <si>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</si>
  <si>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</si>
  <si>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</si>
  <si>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</si>
  <si>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</si>
  <si>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</si>
  <si>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</si>
  <si>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</si>
  <si>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</si>
  <si>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</si>
  <si>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</si>
  <si>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</si>
  <si>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</si>
  <si>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</si>
  <si>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</si>
  <si>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</si>
  <si>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</si>
  <si>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</si>
  <si>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</si>
  <si>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</si>
  <si>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</si>
  <si>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</si>
  <si>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</si>
  <si>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</si>
  <si>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</si>
  <si>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</si>
  <si>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</si>
  <si>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</si>
  <si>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</si>
  <si>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</si>
  <si>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</si>
  <si>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</si>
  <si>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</si>
  <si>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</si>
  <si>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</si>
  <si>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</si>
  <si>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</si>
  <si>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</si>
  <si>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</si>
  <si>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</si>
  <si>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</si>
  <si>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</si>
  <si>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</si>
  <si>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</si>
  <si>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</si>
  <si>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</si>
  <si>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</si>
  <si>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</si>
  <si>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</si>
  <si>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</si>
  <si>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</si>
  <si>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</si>
  <si>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</si>
  <si>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</si>
  <si>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</si>
  <si>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</si>
  <si>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</si>
  <si>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</si>
  <si>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</si>
  <si>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</si>
  <si>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</si>
  <si>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</si>
  <si>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</si>
  <si>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</si>
  <si>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</si>
  <si>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</si>
  <si>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</si>
  <si>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</si>
  <si>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</si>
  <si>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</si>
  <si>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</si>
  <si>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</si>
  <si>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</si>
  <si>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</si>
  <si>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</si>
  <si>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</si>
  <si>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</si>
  <si>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</si>
  <si>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</si>
  <si>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</si>
  <si>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</si>
  <si>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</si>
  <si>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</si>
  <si>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</si>
  <si>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</si>
  <si>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</si>
  <si>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</si>
  <si>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</si>
  <si>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</si>
  <si>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</si>
  <si>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</si>
  <si>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</si>
  <si>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</si>
  <si>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</si>
  <si>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</si>
  <si>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</si>
  <si>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</si>
  <si>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</si>
  <si>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</si>
  <si>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</si>
  <si>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</si>
  <si>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</si>
  <si>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</si>
  <si>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</si>
  <si>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</si>
  <si>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</si>
  <si>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</si>
  <si>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</si>
  <si>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</si>
  <si>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</si>
  <si>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</si>
  <si>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</si>
  <si>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</si>
  <si>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</si>
  <si>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</si>
  <si>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</si>
  <si>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</si>
  <si>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</si>
  <si>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</si>
  <si>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</si>
  <si>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</si>
  <si>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</si>
  <si>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</si>
  <si>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</si>
  <si>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</si>
  <si>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</si>
  <si>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</si>
  <si>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</si>
  <si>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</si>
  <si>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</si>
  <si>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</si>
  <si>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</si>
  <si>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</si>
  <si>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</si>
  <si>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</si>
  <si>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</si>
  <si>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</si>
  <si>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</si>
  <si>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</si>
  <si>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</si>
  <si>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</si>
  <si>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</si>
  <si>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</si>
  <si>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</si>
  <si>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</si>
  <si>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</si>
  <si>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</si>
  <si>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</si>
  <si>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</si>
  <si>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</si>
  <si>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</si>
  <si>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</si>
  <si>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</si>
  <si>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</si>
  <si>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</si>
  <si>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</si>
  <si>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</si>
  <si>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</si>
  <si>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</si>
  <si>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</si>
  <si>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</si>
  <si>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</si>
  <si>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</si>
  <si>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</si>
  <si>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</si>
  <si>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</si>
  <si>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</si>
  <si>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</si>
  <si>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</si>
  <si>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</si>
  <si>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</si>
  <si>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</si>
  <si>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</si>
  <si>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</si>
  <si>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</si>
  <si>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</si>
  <si>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</si>
  <si>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</si>
  <si>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</si>
  <si>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</si>
  <si>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</si>
  <si>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</si>
  <si>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</si>
  <si>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</si>
  <si>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</si>
  <si>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</si>
  <si>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</si>
  <si>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</si>
  <si>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</si>
  <si>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</si>
  <si>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</si>
  <si>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</si>
  <si>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</si>
  <si>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</si>
  <si>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</si>
  <si>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</si>
  <si>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</si>
  <si>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</si>
  <si>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</si>
  <si>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</si>
  <si>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</si>
  <si>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</si>
  <si>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</si>
  <si>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</si>
  <si>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</si>
  <si>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</si>
  <si>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</si>
  <si>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</si>
  <si>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</si>
  <si>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</si>
  <si>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</si>
  <si>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</si>
  <si>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</si>
  <si>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</si>
  <si>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</si>
  <si>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</si>
  <si>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</si>
  <si>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</si>
  <si>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</si>
  <si>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</si>
  <si>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</si>
  <si>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</si>
  <si>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</si>
  <si>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</si>
  <si>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</si>
  <si>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</si>
  <si>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</si>
  <si>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</si>
  <si>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</si>
  <si>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</si>
  <si>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</si>
  <si>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</si>
  <si>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</si>
  <si>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</si>
  <si>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</si>
  <si>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</si>
  <si>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</si>
  <si>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</si>
  <si>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</si>
  <si>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</si>
  <si>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</si>
  <si>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</si>
  <si>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</si>
  <si>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</si>
  <si>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</si>
  <si>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</si>
  <si>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</si>
  <si>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</si>
  <si>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</si>
  <si>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</si>
  <si>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</si>
  <si>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</si>
  <si>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</si>
  <si>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</si>
  <si>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</si>
  <si>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</si>
  <si>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</si>
  <si>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</si>
  <si>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</si>
  <si>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</si>
  <si>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</si>
  <si>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</si>
  <si>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</si>
  <si>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</si>
  <si>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</si>
  <si>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</si>
  <si>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</si>
  <si>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</si>
  <si>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</si>
  <si>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</si>
  <si>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</si>
  <si>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</si>
  <si>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</si>
  <si>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</si>
  <si>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</si>
  <si>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</si>
  <si>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</si>
  <si>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</si>
  <si>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</si>
  <si>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</si>
  <si>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</si>
  <si>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</si>
  <si>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</si>
  <si>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</si>
  <si>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</si>
  <si>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</si>
  <si>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</si>
  <si>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</si>
  <si>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</si>
  <si>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</si>
  <si>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</si>
  <si>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</si>
  <si>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</si>
  <si>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</si>
  <si>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</si>
  <si>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</si>
  <si>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</si>
  <si>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</si>
  <si>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</si>
  <si>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</si>
  <si>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</si>
  <si>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</si>
  <si>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</si>
  <si>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</si>
  <si>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</si>
  <si>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</si>
  <si>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</si>
  <si>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</si>
  <si>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</si>
  <si>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</si>
  <si>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</si>
  <si>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</si>
  <si>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</si>
  <si>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</si>
  <si>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</si>
  <si>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</si>
  <si>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</si>
  <si>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</si>
  <si>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</si>
  <si>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</si>
  <si>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</si>
  <si>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</si>
  <si>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</si>
  <si>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</si>
  <si>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</si>
  <si>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</si>
  <si>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</si>
  <si>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</si>
  <si>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</si>
  <si>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</si>
  <si>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</si>
  <si>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</si>
  <si>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</si>
  <si>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</si>
  <si>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</si>
  <si>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</si>
  <si>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</si>
  <si>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</si>
  <si>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</si>
  <si>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</si>
  <si>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</si>
  <si>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</si>
  <si>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</si>
  <si>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</si>
  <si>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</si>
  <si>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</si>
  <si>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</si>
  <si>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</si>
  <si>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</si>
  <si>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</si>
  <si>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</si>
  <si>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</si>
  <si>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</si>
  <si>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</si>
  <si>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</si>
  <si>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</si>
  <si>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</si>
  <si>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</si>
  <si>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</si>
  <si>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</si>
  <si>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</si>
  <si>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</si>
  <si>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</si>
  <si>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</si>
  <si>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</si>
  <si>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</si>
  <si>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</si>
  <si>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</si>
  <si>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</si>
  <si>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</si>
  <si>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</si>
  <si>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</si>
  <si>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</si>
  <si>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</si>
  <si>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</si>
  <si>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</si>
  <si>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</si>
  <si>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</si>
  <si>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</si>
  <si>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</si>
  <si>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</si>
  <si>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</si>
  <si>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</si>
  <si>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</si>
  <si>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</si>
  <si>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</si>
  <si>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</si>
  <si>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</si>
  <si>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</si>
  <si>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</si>
  <si>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</si>
  <si>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</si>
  <si>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</si>
  <si>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</si>
  <si>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</si>
  <si>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</si>
  <si>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</si>
  <si>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</si>
  <si>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</si>
  <si>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</si>
  <si>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</si>
  <si>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</si>
  <si>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</si>
  <si>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</si>
  <si>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</si>
  <si>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</si>
  <si>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</si>
  <si>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</si>
  <si>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</si>
  <si>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</si>
  <si>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</si>
  <si>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</si>
  <si>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</si>
  <si>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</si>
  <si>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</si>
  <si>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</si>
  <si>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</si>
  <si>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</si>
  <si>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</si>
  <si>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</si>
  <si>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</si>
  <si>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</si>
  <si>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</si>
  <si>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</si>
  <si>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</si>
  <si>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</si>
  <si>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</si>
  <si>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</si>
  <si>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</si>
  <si>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</si>
  <si>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</si>
  <si>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</si>
  <si>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</si>
  <si>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</si>
  <si>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</si>
  <si>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</si>
  <si>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</si>
  <si>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</si>
  <si>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</si>
  <si>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</si>
  <si>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</si>
  <si>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</si>
  <si>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</si>
  <si>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</si>
  <si>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</si>
  <si>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</si>
  <si>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</si>
  <si>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</si>
  <si>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</si>
  <si>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</si>
  <si>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</si>
  <si>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</si>
  <si>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</si>
  <si>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</si>
  <si>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</si>
  <si>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</si>
  <si>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</si>
  <si>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</si>
  <si>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</si>
  <si>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</si>
  <si>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</si>
  <si>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</si>
  <si>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</si>
  <si>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</si>
  <si>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</si>
  <si>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</si>
  <si>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</si>
  <si>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</si>
  <si>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</si>
  <si>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</si>
  <si>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</si>
  <si>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</si>
  <si>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</si>
  <si>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</si>
  <si>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</si>
  <si>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</si>
  <si>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</si>
  <si>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</si>
  <si>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</si>
  <si>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</si>
  <si>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</si>
  <si>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</si>
  <si>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</si>
  <si>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</si>
  <si>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</si>
  <si>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</si>
  <si>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</si>
  <si>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</si>
  <si>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</si>
  <si>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</si>
  <si>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</si>
  <si>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</si>
  <si>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</si>
  <si>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</si>
  <si>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</si>
  <si>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</si>
  <si>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</si>
  <si>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</si>
  <si>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</si>
  <si>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</si>
  <si>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</si>
  <si>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</si>
  <si>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</si>
  <si>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</si>
  <si>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</si>
  <si>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</si>
  <si>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</si>
  <si>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</si>
  <si>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</si>
  <si>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</si>
  <si>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</si>
  <si>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</si>
  <si>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</si>
  <si>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</si>
  <si>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</si>
  <si>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</si>
  <si>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</si>
  <si>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</si>
  <si>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</si>
  <si>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</si>
  <si>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</si>
  <si>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</si>
  <si>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</si>
  <si>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</si>
  <si>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</si>
  <si>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</si>
  <si>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</si>
  <si>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</si>
  <si>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</si>
  <si>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</si>
  <si>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</si>
  <si>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</si>
  <si>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</si>
  <si>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</si>
  <si>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</si>
  <si>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</si>
  <si>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</si>
  <si>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</si>
  <si>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</si>
  <si>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</si>
  <si>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</si>
  <si>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</si>
  <si>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</si>
  <si>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</si>
  <si>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</si>
  <si>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</si>
  <si>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</si>
  <si>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</si>
  <si>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</si>
  <si>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</si>
  <si>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</si>
  <si>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</si>
  <si>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</si>
  <si>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</si>
  <si>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</si>
  <si>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</si>
  <si>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</si>
  <si>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</si>
  <si>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</si>
  <si>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</si>
  <si>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</si>
  <si>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</si>
  <si>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</si>
  <si>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</si>
  <si>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</si>
  <si>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</si>
  <si>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</si>
  <si>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</si>
  <si>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</si>
  <si>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</si>
  <si>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</si>
  <si>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</si>
  <si>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</si>
  <si>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</si>
  <si>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</si>
  <si>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</si>
  <si>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</si>
  <si>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</si>
  <si>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</si>
  <si>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</si>
  <si>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</si>
  <si>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</si>
  <si>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</si>
  <si>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</si>
  <si>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</si>
  <si>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</si>
  <si>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</si>
  <si>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</si>
  <si>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</si>
  <si>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</si>
  <si>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</si>
  <si>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</si>
  <si>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</si>
  <si>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</si>
  <si>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</si>
  <si>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</si>
  <si>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</si>
  <si>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</si>
  <si>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</si>
  <si>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</si>
  <si>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</si>
  <si>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</si>
  <si>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</si>
  <si>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</si>
  <si>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</si>
  <si>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</si>
  <si>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</si>
  <si>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</si>
  <si>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</si>
  <si>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</si>
  <si>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</si>
  <si>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</si>
  <si>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</si>
  <si>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</si>
  <si>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</si>
  <si>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</si>
  <si>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</si>
  <si>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</si>
  <si>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</si>
  <si>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</si>
  <si>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</si>
  <si>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</si>
  <si>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</si>
  <si>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</si>
  <si>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</si>
  <si>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</si>
  <si>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</si>
  <si>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</si>
  <si>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</si>
  <si>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</si>
  <si>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</si>
  <si>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</si>
  <si>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</si>
  <si>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</si>
  <si>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</si>
  <si>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</si>
  <si>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</si>
  <si>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</si>
  <si>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</si>
  <si>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</si>
  <si>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</si>
  <si>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</si>
  <si>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</si>
  <si>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</si>
  <si>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</si>
  <si>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</si>
  <si>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</si>
  <si>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</si>
  <si>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</si>
  <si>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</si>
  <si>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</si>
  <si>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</si>
  <si>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</si>
  <si>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</si>
  <si>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</si>
  <si>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</si>
  <si>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</si>
  <si>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</si>
  <si>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</si>
  <si>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</si>
  <si>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</si>
  <si>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</si>
  <si>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</si>
  <si>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</si>
  <si>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</si>
  <si>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</si>
  <si>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</si>
  <si>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</si>
  <si>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</si>
  <si>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</si>
  <si>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</si>
  <si>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</si>
  <si>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</si>
  <si>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</si>
  <si>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</si>
  <si>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</si>
  <si>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</si>
  <si>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</si>
  <si>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</si>
  <si>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</si>
  <si>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</si>
  <si>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</si>
  <si>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</si>
  <si>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</si>
  <si>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</si>
  <si>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</si>
  <si>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</si>
  <si>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</si>
  <si>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</si>
  <si>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</si>
  <si>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</si>
  <si>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</si>
  <si>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</si>
  <si>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</si>
  <si>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</si>
  <si>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</si>
  <si>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</si>
  <si>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</si>
  <si>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</si>
  <si>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</si>
  <si>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</si>
  <si>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</si>
  <si>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</si>
  <si>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</si>
  <si>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</si>
  <si>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</si>
  <si>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</si>
  <si>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</si>
  <si>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</si>
  <si>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</si>
  <si>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</si>
  <si>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</si>
  <si>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</si>
  <si>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</si>
  <si>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</si>
  <si>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</si>
  <si>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</si>
  <si>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</si>
  <si>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</si>
  <si>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</si>
  <si>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</si>
  <si>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</si>
  <si>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</si>
  <si>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</si>
  <si>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</si>
  <si>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</si>
  <si>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</si>
  <si>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</si>
  <si>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</si>
  <si>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</si>
  <si>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</si>
  <si>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</si>
  <si>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</si>
  <si>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</si>
  <si>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</si>
  <si>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</si>
  <si>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</si>
  <si>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</si>
  <si>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</si>
  <si>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</si>
  <si>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</si>
  <si>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</si>
  <si>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</si>
  <si>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</si>
  <si>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</si>
  <si>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</si>
  <si>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</si>
  <si>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</si>
  <si>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</si>
  <si>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</si>
  <si>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</si>
  <si>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</si>
  <si>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</si>
  <si>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</si>
  <si>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</si>
  <si>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</si>
  <si>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</si>
  <si>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</si>
  <si>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</si>
  <si>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</si>
  <si>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</si>
  <si>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</si>
  <si>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</si>
  <si>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</si>
  <si>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</si>
  <si>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</si>
  <si>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</si>
  <si>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</si>
  <si>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</si>
  <si>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</si>
  <si>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</si>
  <si>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</si>
  <si>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</si>
  <si>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</si>
  <si>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</si>
  <si>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</si>
  <si>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</si>
  <si>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</si>
  <si>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</si>
  <si>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</si>
  <si>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</si>
  <si>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</si>
  <si>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</si>
  <si>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</si>
  <si>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</si>
  <si>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</si>
  <si>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</si>
  <si>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</si>
  <si>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</si>
  <si>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</si>
  <si>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</si>
  <si>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</si>
  <si>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</si>
  <si>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</si>
  <si>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</si>
  <si>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</si>
  <si>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</si>
  <si>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</si>
  <si>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</si>
  <si>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</si>
  <si>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</si>
  <si>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</si>
  <si>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</si>
  <si>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</si>
  <si>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</si>
  <si>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</si>
  <si>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</si>
  <si>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</si>
  <si>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</si>
  <si>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</si>
  <si>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</si>
  <si>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</si>
  <si>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</si>
  <si>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</si>
  <si>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</si>
  <si>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</si>
  <si>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</si>
  <si>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</si>
  <si>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</si>
  <si>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</si>
  <si>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</si>
  <si>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</si>
  <si>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</si>
  <si>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</si>
  <si>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</si>
  <si>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</si>
  <si>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</si>
  <si>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</si>
  <si>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</si>
  <si>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</si>
  <si>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</si>
  <si>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</si>
  <si>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</si>
  <si>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</si>
  <si>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</si>
  <si>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</si>
  <si>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</si>
  <si>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</si>
  <si>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</si>
  <si>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</si>
  <si>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</si>
  <si>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</si>
  <si>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</si>
  <si>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</si>
  <si>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</si>
  <si>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</si>
  <si>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</si>
  <si>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</si>
  <si>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</si>
  <si>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</si>
  <si>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</si>
  <si>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</si>
  <si>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</si>
  <si>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</si>
  <si>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</si>
  <si>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</si>
  <si>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</si>
  <si>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</si>
  <si>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</si>
  <si>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</si>
  <si>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</si>
  <si>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</si>
  <si>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</si>
  <si>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</si>
  <si>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</si>
  <si>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</si>
  <si>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</si>
  <si>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</si>
  <si>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</si>
  <si>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</si>
  <si>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</si>
  <si>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</si>
  <si>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</si>
  <si>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</si>
  <si>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</si>
  <si>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</si>
  <si>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</si>
  <si>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</si>
  <si>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</si>
  <si>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</si>
  <si>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</si>
  <si>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</si>
  <si>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</si>
  <si>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</si>
  <si>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</si>
  <si>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</si>
  <si>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</si>
  <si>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</si>
  <si>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</si>
  <si>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</si>
  <si>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</si>
  <si>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</si>
  <si>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</si>
  <si>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</si>
  <si>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</si>
  <si>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</si>
  <si>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</si>
  <si>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</si>
  <si>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</si>
  <si>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</si>
  <si>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</si>
  <si>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</si>
  <si>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</si>
  <si>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</si>
  <si>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</si>
  <si>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</si>
  <si>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</si>
  <si>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</si>
  <si>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</si>
  <si>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</si>
  <si>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</si>
  <si>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</si>
  <si>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</si>
  <si>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</si>
  <si>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</si>
  <si>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</si>
  <si>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</si>
  <si>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</si>
  <si>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</si>
  <si>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</si>
  <si>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</si>
  <si>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</si>
  <si>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</si>
  <si>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</si>
  <si>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</si>
  <si>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</si>
  <si>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</si>
  <si>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</si>
  <si>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</si>
  <si>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</si>
  <si>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</si>
  <si>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</si>
  <si>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</si>
  <si>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</si>
  <si>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</si>
  <si>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</si>
  <si>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</si>
  <si>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</si>
  <si>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</si>
  <si>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</si>
  <si>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</si>
  <si>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</si>
  <si>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</si>
  <si>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</si>
  <si>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</si>
  <si>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</si>
  <si>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</si>
  <si>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</si>
  <si>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</si>
  <si>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</si>
  <si>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</si>
  <si>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</si>
  <si>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</si>
  <si>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</si>
  <si>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</si>
  <si>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</si>
  <si>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</si>
  <si>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</si>
  <si>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</si>
  <si>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</si>
  <si>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</si>
  <si>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</si>
  <si>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</si>
  <si>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</si>
  <si>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</si>
  <si>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</si>
  <si>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</si>
  <si>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</si>
  <si>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</si>
  <si>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</si>
  <si>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</si>
  <si>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</si>
  <si>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</si>
  <si>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</si>
  <si>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</si>
  <si>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</si>
  <si>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</si>
  <si>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</si>
  <si>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</si>
  <si>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</si>
  <si>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</si>
  <si>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</si>
  <si>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</si>
  <si>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</si>
  <si>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</si>
  <si>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</si>
  <si>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</si>
  <si>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</si>
  <si>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</si>
  <si>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</si>
  <si>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</si>
  <si>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</si>
  <si>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</si>
  <si>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</si>
  <si>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</si>
  <si>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</si>
  <si>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</si>
  <si>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</si>
  <si>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</si>
  <si>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</si>
  <si>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</si>
  <si>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</si>
  <si>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</si>
  <si>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</si>
  <si>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</si>
  <si>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</si>
  <si>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</si>
  <si>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</si>
  <si>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</si>
  <si>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</si>
  <si>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</si>
  <si>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</si>
  <si>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</si>
  <si>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</si>
  <si>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</si>
  <si>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</si>
  <si>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</si>
  <si>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</si>
  <si>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</si>
  <si>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</si>
  <si>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</si>
  <si>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</si>
  <si>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</si>
  <si>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</si>
  <si>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</si>
  <si>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</si>
  <si>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</si>
  <si>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</si>
  <si>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</si>
  <si>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</si>
  <si>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</si>
  <si>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</si>
  <si>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</si>
  <si>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</si>
  <si>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</si>
  <si>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</si>
  <si>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</si>
  <si>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</si>
  <si>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</si>
  <si>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</si>
  <si>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</si>
  <si>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</si>
  <si>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</si>
  <si>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</si>
  <si>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</si>
  <si>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</si>
  <si>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</si>
  <si>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</si>
  <si>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</si>
  <si>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</si>
  <si>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</si>
  <si>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</si>
  <si>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</si>
  <si>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</si>
  <si>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</si>
  <si>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</si>
  <si>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</si>
  <si>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</si>
  <si>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</si>
  <si>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</si>
  <si>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</si>
  <si>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</si>
  <si>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</si>
  <si>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</si>
  <si>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</si>
  <si>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</si>
  <si>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</si>
  <si>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</si>
  <si>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</si>
  <si>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</si>
  <si>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</si>
  <si>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</si>
  <si>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</si>
  <si>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</si>
  <si>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</si>
  <si>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</si>
  <si>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</si>
  <si>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</si>
  <si>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</si>
  <si>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</si>
  <si>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</si>
  <si>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</si>
  <si>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</si>
  <si>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</si>
  <si>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</si>
  <si>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</si>
  <si>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</si>
  <si>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</si>
  <si>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</si>
  <si>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</si>
  <si>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</si>
  <si>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</si>
  <si>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</si>
  <si>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</si>
  <si>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</si>
  <si>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</si>
  <si>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</si>
  <si>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</si>
  <si>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</si>
  <si>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</si>
  <si>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</si>
  <si>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</si>
  <si>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</si>
  <si>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</si>
  <si>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</si>
  <si>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</si>
  <si>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</si>
  <si>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</si>
  <si>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</si>
  <si>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</si>
  <si>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</si>
  <si>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</si>
  <si>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</si>
  <si>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</si>
  <si>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</si>
  <si>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</si>
  <si>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</si>
  <si>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</si>
  <si>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</si>
  <si>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</si>
  <si>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</si>
  <si>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</si>
  <si>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</si>
  <si>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</si>
  <si>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</si>
  <si>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</si>
  <si>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</si>
  <si>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</si>
  <si>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</si>
  <si>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</si>
  <si>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</si>
  <si>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</si>
  <si>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</si>
  <si>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</si>
  <si>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</si>
  <si>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</si>
  <si>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</si>
  <si>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</si>
  <si>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</si>
  <si>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</si>
  <si>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</si>
  <si>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</si>
  <si>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</si>
  <si>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</si>
  <si>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</si>
  <si>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</si>
  <si>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</si>
  <si>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</si>
  <si>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</si>
  <si>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</si>
  <si>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</si>
  <si>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</si>
  <si>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</si>
  <si>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</si>
  <si>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</si>
  <si>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</si>
  <si>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</si>
  <si>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</si>
  <si>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</si>
  <si>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</si>
  <si>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</si>
  <si>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</si>
  <si>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</si>
  <si>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</si>
  <si>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</si>
  <si>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</si>
  <si>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</si>
  <si>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</si>
  <si>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</si>
  <si>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</si>
  <si>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</si>
  <si>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</si>
  <si>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</si>
  <si>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</si>
  <si>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</si>
  <si>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</si>
  <si>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</si>
  <si>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</si>
  <si>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</si>
  <si>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</si>
  <si>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</si>
  <si>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</si>
  <si>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</si>
  <si>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</si>
  <si>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</si>
  <si>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</si>
  <si>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</si>
  <si>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</si>
  <si>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</si>
  <si>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</si>
  <si>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</si>
  <si>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</si>
  <si>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</si>
  <si>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</si>
  <si>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</si>
  <si>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</si>
  <si>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</si>
  <si>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</si>
  <si>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</si>
  <si>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</si>
  <si>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</si>
  <si>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</si>
  <si>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</si>
  <si>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</si>
  <si>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</si>
  <si>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</si>
  <si>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</si>
  <si>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</si>
  <si>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</si>
  <si>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</si>
  <si>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</si>
  <si>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</si>
  <si>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</si>
  <si>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</si>
  <si>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</si>
  <si>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</si>
  <si>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</si>
  <si>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</si>
  <si>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</si>
  <si>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</si>
  <si>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</si>
  <si>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</si>
  <si>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</si>
  <si>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</si>
  <si>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</si>
  <si>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</si>
  <si>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</si>
  <si>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</si>
  <si>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</si>
  <si>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</si>
  <si>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</si>
  <si>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</si>
  <si>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</si>
  <si>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</si>
  <si>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</si>
  <si>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</si>
  <si>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</si>
  <si>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</si>
  <si>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</si>
  <si>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</si>
  <si>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</si>
  <si>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</si>
  <si>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</si>
  <si>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</si>
  <si>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</si>
  <si>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</si>
  <si>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</si>
  <si>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</si>
  <si>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</si>
  <si>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</si>
  <si>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</si>
  <si>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</si>
  <si>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</si>
  <si>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</si>
  <si>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</si>
  <si>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</si>
  <si>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</si>
  <si>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</si>
  <si>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</si>
  <si>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</si>
  <si>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</si>
  <si>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</si>
  <si>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</si>
  <si>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</si>
  <si>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</si>
  <si>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</si>
  <si>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</si>
  <si>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</si>
  <si>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</si>
  <si>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</si>
  <si>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</si>
  <si>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</si>
  <si>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</si>
  <si>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</si>
  <si>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</si>
  <si>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</si>
  <si>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</si>
  <si>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</si>
  <si>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</si>
  <si>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</si>
  <si>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</si>
  <si>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</si>
  <si>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</si>
  <si>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</si>
  <si>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</si>
  <si>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</si>
  <si>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</si>
  <si>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</si>
  <si>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</si>
  <si>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</si>
  <si>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</si>
  <si>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</si>
  <si>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</si>
  <si>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</si>
  <si>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</si>
  <si>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</si>
  <si>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</si>
  <si>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</si>
  <si>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</si>
  <si>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</si>
  <si>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</si>
  <si>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</si>
  <si>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</si>
  <si>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</si>
  <si>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</si>
  <si>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</si>
  <si>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</si>
  <si>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</si>
  <si>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</si>
  <si>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</si>
  <si>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</si>
  <si>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</si>
  <si>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</si>
  <si>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</si>
  <si>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</si>
  <si>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</si>
  <si>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</si>
  <si>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</si>
  <si>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</si>
  <si>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</si>
  <si>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</si>
  <si>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</si>
  <si>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</si>
  <si>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</si>
  <si>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</si>
  <si>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</si>
  <si>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</si>
  <si>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</si>
  <si>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</si>
  <si>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</si>
  <si>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</si>
  <si>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</si>
  <si>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</si>
  <si>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</si>
  <si>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</si>
  <si>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</si>
  <si>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</si>
  <si>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</si>
  <si>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</si>
  <si>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</si>
  <si>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</si>
  <si>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</si>
  <si>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</si>
  <si>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</si>
  <si>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</si>
  <si>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</si>
  <si>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</si>
  <si>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</si>
  <si>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</si>
  <si>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</si>
  <si>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</si>
  <si>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</si>
  <si>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</si>
  <si>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</si>
  <si>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</si>
  <si>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</si>
  <si>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</si>
  <si>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</si>
  <si>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</si>
  <si>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</si>
  <si>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</si>
  <si>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</si>
  <si>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</si>
  <si>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</si>
  <si>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</si>
  <si>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</si>
  <si>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</si>
  <si>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</si>
  <si>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</si>
  <si>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</si>
  <si>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</si>
  <si>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</si>
  <si>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</si>
  <si>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</si>
  <si>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</si>
  <si>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</si>
  <si>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</si>
  <si>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</si>
  <si>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</si>
  <si>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</si>
  <si>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</si>
  <si>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</si>
  <si>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</si>
  <si>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</si>
  <si>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</si>
  <si>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</si>
  <si>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</si>
  <si>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</si>
  <si>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</si>
  <si>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</si>
  <si>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</si>
  <si>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</si>
  <si>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</si>
  <si>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</si>
  <si>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</si>
  <si>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</si>
  <si>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</si>
  <si>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</si>
  <si>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</si>
  <si>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</si>
  <si>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</si>
  <si>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</si>
  <si>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</si>
  <si>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</si>
  <si>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</si>
  <si>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</si>
  <si>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</si>
  <si>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</si>
  <si>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</si>
  <si>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</si>
  <si>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</si>
  <si>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</si>
  <si>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</si>
  <si>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</si>
  <si>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</si>
  <si>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</si>
  <si>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</si>
  <si>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</si>
  <si>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</si>
  <si>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</si>
  <si>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</si>
  <si>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</si>
  <si>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</si>
  <si>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</si>
  <si>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</si>
  <si>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</si>
  <si>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</si>
  <si>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</si>
  <si>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</si>
  <si>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</si>
  <si>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</si>
  <si>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</si>
  <si>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</si>
  <si>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</si>
  <si>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</si>
  <si>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</si>
  <si>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</si>
  <si>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</si>
  <si>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</si>
  <si>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</si>
  <si>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</si>
  <si>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</si>
  <si>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</si>
  <si>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</si>
  <si>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</si>
  <si>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</si>
  <si>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</si>
  <si>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</si>
  <si>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</si>
  <si>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</si>
  <si>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</si>
  <si>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</si>
  <si>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</si>
  <si>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</si>
  <si>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</si>
  <si>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</si>
  <si>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</si>
  <si>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</si>
  <si>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</si>
  <si>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</si>
  <si>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</si>
  <si>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</si>
  <si>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</si>
  <si>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</si>
  <si>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</si>
  <si>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</si>
  <si>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</si>
  <si>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</si>
  <si>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</si>
  <si>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</si>
  <si>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</si>
  <si>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</si>
  <si>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</si>
  <si>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</si>
  <si>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</si>
  <si>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</si>
  <si>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</si>
  <si>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</si>
  <si>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</si>
  <si>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</si>
  <si>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</si>
  <si>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</si>
  <si>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</si>
  <si>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</si>
  <si>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</si>
  <si>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</si>
  <si>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</si>
  <si>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</si>
  <si>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</si>
  <si>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</si>
  <si>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</si>
  <si>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</si>
  <si>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</si>
  <si>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</si>
  <si>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</si>
  <si>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</si>
  <si>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</si>
  <si>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</si>
  <si>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</si>
  <si>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</si>
  <si>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</si>
  <si>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</si>
  <si>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</si>
  <si>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</si>
  <si>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</si>
  <si>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</si>
  <si>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</si>
  <si>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</si>
  <si>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</si>
  <si>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</si>
  <si>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</si>
  <si>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</si>
  <si>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</si>
  <si>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</si>
  <si>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</si>
  <si>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</si>
  <si>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</si>
  <si>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</si>
  <si>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</si>
  <si>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</si>
  <si>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</si>
  <si>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</si>
  <si>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</si>
  <si>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</si>
  <si>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</si>
  <si>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</si>
  <si>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</si>
  <si>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</si>
  <si>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</si>
  <si>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</si>
  <si>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</si>
  <si>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</si>
  <si>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</si>
  <si>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</si>
  <si>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</si>
  <si>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</si>
  <si>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</si>
  <si>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</si>
  <si>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</si>
  <si>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</si>
  <si>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</si>
  <si>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</si>
  <si>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</si>
  <si>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</si>
  <si>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</si>
  <si>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</si>
  <si>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</si>
  <si>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</si>
  <si>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</si>
  <si>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</si>
  <si>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</si>
  <si>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</si>
  <si>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</si>
  <si>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</si>
  <si>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</si>
  <si>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</si>
  <si>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</si>
  <si>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</si>
  <si>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</si>
  <si>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</si>
  <si>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</si>
  <si>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</si>
  <si>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</si>
  <si>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</si>
  <si>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</si>
  <si>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</si>
  <si>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</si>
  <si>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</si>
  <si>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</si>
  <si>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</si>
  <si>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</si>
  <si>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</si>
  <si>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</si>
  <si>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</si>
  <si>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</si>
  <si>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</si>
  <si>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</si>
  <si>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</si>
  <si>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</si>
  <si>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</si>
  <si>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</si>
  <si>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</si>
  <si>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</si>
  <si>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</si>
  <si>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</si>
  <si>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</si>
  <si>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</si>
  <si>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</si>
  <si>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</si>
  <si>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</si>
  <si>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</si>
  <si>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</si>
  <si>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</si>
  <si>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</si>
  <si>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</si>
  <si>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</si>
  <si>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</si>
  <si>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</si>
  <si>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</si>
  <si>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</si>
  <si>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</si>
  <si>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</si>
  <si>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</si>
  <si>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</si>
  <si>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</si>
  <si>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</si>
  <si>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</si>
  <si>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</si>
  <si>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</si>
  <si>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</si>
  <si>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</si>
  <si>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</si>
  <si>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</si>
  <si>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</si>
  <si>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</si>
  <si>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</si>
  <si>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</si>
  <si>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</si>
  <si>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</si>
  <si>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</si>
  <si>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</si>
  <si>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</si>
  <si>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</si>
  <si>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</si>
  <si>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</si>
  <si>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</si>
  <si>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</si>
  <si>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</si>
  <si>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</si>
  <si>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</si>
  <si>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</si>
  <si>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</si>
  <si>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</si>
  <si>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</si>
  <si>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</si>
  <si>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</si>
  <si>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</si>
  <si>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</si>
  <si>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</si>
  <si>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</si>
  <si>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</si>
  <si>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</si>
  <si>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</si>
  <si>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</si>
  <si>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</si>
  <si>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</si>
  <si>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</si>
  <si>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</si>
  <si>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</si>
  <si>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</si>
  <si>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</si>
  <si>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</si>
  <si>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</si>
  <si>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</si>
  <si>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</si>
  <si>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</si>
  <si>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</si>
  <si>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</si>
  <si>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</si>
  <si>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</si>
  <si>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</si>
  <si>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</si>
  <si>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</si>
  <si>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</si>
  <si>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</si>
  <si>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</si>
  <si>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</si>
  <si>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</si>
  <si>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</si>
  <si>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</si>
  <si>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</si>
  <si>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</si>
  <si>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</si>
  <si>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</si>
  <si>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</si>
  <si>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</si>
  <si>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</si>
  <si>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</si>
  <si>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</si>
  <si>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</si>
  <si>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</si>
  <si>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</si>
  <si>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</si>
  <si>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</si>
  <si>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</si>
  <si>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</si>
  <si>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</si>
  <si>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</si>
  <si>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</si>
  <si>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</si>
  <si>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</si>
  <si>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</si>
  <si>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</si>
  <si>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</si>
  <si>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</si>
  <si>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</si>
  <si>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</si>
  <si>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</si>
  <si>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</si>
  <si>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</si>
  <si>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</si>
  <si>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</si>
  <si>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</si>
  <si>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</si>
  <si>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</si>
  <si>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</si>
  <si>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</si>
  <si>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</si>
  <si>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</si>
  <si>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</si>
  <si>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</si>
  <si>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</si>
  <si>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</si>
  <si>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</si>
  <si>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</si>
  <si>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</si>
  <si>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</si>
  <si>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</si>
  <si>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</si>
  <si>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</si>
  <si>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</si>
  <si>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</si>
  <si>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</si>
  <si>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</si>
  <si>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</si>
  <si>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</si>
  <si>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</si>
  <si>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</si>
  <si>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</si>
  <si>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</si>
  <si>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</si>
  <si>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</si>
  <si>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</si>
  <si>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</si>
  <si>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</si>
  <si>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</si>
  <si>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</si>
  <si>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</si>
  <si>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</si>
  <si>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</si>
  <si>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</si>
  <si>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</si>
  <si>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</si>
  <si>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</si>
  <si>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</si>
  <si>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</si>
  <si>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</si>
  <si>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</si>
  <si>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</si>
  <si>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</si>
  <si>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</si>
  <si>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</si>
  <si>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</si>
  <si>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</si>
  <si>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</si>
  <si>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</si>
  <si>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</si>
  <si>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</si>
  <si>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</si>
  <si>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</si>
  <si>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</si>
  <si>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</si>
  <si>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</si>
  <si>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</si>
  <si>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</si>
  <si>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</si>
  <si>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</si>
  <si>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</si>
  <si>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</si>
  <si>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</si>
  <si>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</si>
  <si>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</si>
  <si>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</si>
  <si>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</si>
  <si>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</si>
  <si>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</si>
  <si>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</si>
  <si>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</si>
  <si>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</si>
  <si>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</si>
  <si>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</si>
  <si>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</si>
  <si>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</si>
  <si>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</si>
  <si>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</si>
  <si>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</si>
  <si>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</si>
  <si>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</si>
  <si>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</si>
  <si>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</si>
  <si>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</si>
  <si>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</si>
  <si>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</si>
  <si>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</si>
  <si>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</si>
  <si>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</si>
  <si>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</si>
  <si>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</si>
  <si>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</si>
  <si>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</si>
  <si>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</si>
  <si>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</si>
  <si>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</si>
  <si>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</si>
  <si>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</si>
  <si>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</si>
  <si>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</si>
  <si>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</si>
  <si>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</si>
  <si>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</si>
  <si>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</si>
  <si>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</si>
  <si>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</si>
  <si>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</si>
  <si>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</si>
  <si>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</si>
  <si>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</si>
  <si>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</si>
  <si>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</si>
  <si>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</si>
  <si>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</si>
  <si>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</si>
  <si>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</si>
  <si>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</si>
  <si>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</si>
  <si>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</si>
  <si>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</si>
  <si>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</si>
  <si>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</si>
  <si>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</si>
  <si>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</si>
  <si>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</si>
  <si>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</si>
  <si>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</si>
  <si>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</si>
  <si>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</si>
  <si>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</si>
  <si>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</si>
  <si>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</si>
  <si>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</si>
  <si>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</si>
  <si>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</si>
  <si>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</si>
  <si>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</si>
  <si>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</si>
  <si>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</si>
  <si>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</si>
  <si>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</si>
  <si>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</si>
  <si>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</si>
  <si>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</si>
  <si>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</si>
  <si>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</si>
  <si>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</si>
  <si>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</si>
  <si>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</si>
  <si>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</si>
  <si>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</si>
  <si>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</si>
  <si>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</si>
  <si>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</si>
  <si>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</si>
  <si>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</si>
  <si>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</si>
  <si>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</si>
  <si>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</si>
  <si>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</si>
  <si>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</si>
  <si>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</si>
  <si>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</si>
  <si>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</si>
  <si>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</si>
  <si>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</si>
  <si>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</si>
  <si>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</si>
  <si>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</si>
  <si>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</si>
  <si>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</si>
  <si>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</si>
  <si>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</si>
  <si>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</si>
  <si>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</si>
  <si>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</si>
  <si>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</si>
  <si>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</si>
  <si>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</si>
  <si>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</si>
  <si>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</si>
  <si>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</si>
  <si>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</si>
  <si>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</si>
  <si>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</si>
  <si>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</si>
  <si>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</si>
  <si>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</si>
  <si>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</si>
  <si>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</si>
  <si>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</si>
  <si>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</si>
  <si>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</si>
  <si>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</si>
  <si>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</si>
  <si>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</si>
  <si>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</si>
  <si>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</si>
  <si>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</si>
  <si>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</si>
  <si>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</si>
  <si>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</si>
  <si>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</si>
  <si>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</si>
  <si>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</si>
  <si>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</si>
  <si>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</si>
  <si>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</si>
  <si>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</si>
  <si>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</si>
  <si>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</si>
  <si>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</si>
  <si>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</si>
  <si>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</si>
  <si>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</si>
  <si>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</si>
  <si>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</si>
  <si>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</si>
  <si>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</si>
  <si>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</si>
  <si>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</si>
  <si>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</si>
  <si>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</si>
  <si>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</si>
  <si>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</si>
  <si>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</si>
  <si>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</si>
  <si>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</si>
  <si>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</si>
  <si>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</si>
  <si>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</si>
  <si>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</si>
  <si>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</si>
  <si>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</si>
  <si>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</si>
  <si>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</si>
  <si>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</si>
  <si>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</si>
  <si>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</si>
  <si>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</si>
  <si>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</si>
  <si>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</si>
  <si>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</si>
  <si>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</si>
  <si>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</si>
  <si>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</si>
  <si>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</si>
  <si>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</si>
  <si>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</si>
  <si>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</si>
  <si>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</si>
  <si>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</si>
  <si>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</si>
  <si>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</si>
  <si>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</si>
  <si>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</si>
  <si>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</si>
  <si>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</si>
  <si>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</si>
  <si>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</si>
  <si>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</si>
  <si>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</si>
  <si>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</si>
  <si>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</si>
  <si>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</si>
  <si>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</si>
  <si>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</si>
  <si>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</si>
  <si>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</si>
  <si>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</si>
  <si>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</si>
  <si>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</si>
  <si>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</si>
  <si>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</si>
  <si>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</si>
  <si>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</si>
  <si>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</si>
  <si>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</si>
  <si>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</si>
  <si>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</si>
  <si>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</si>
  <si>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</si>
  <si>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</si>
  <si>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</si>
  <si>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</si>
  <si>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</si>
  <si>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</si>
  <si>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</si>
  <si>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</si>
  <si>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</si>
  <si>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</si>
  <si>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</si>
  <si>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</si>
  <si>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</si>
  <si>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</si>
  <si>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</si>
  <si>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</si>
  <si>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</si>
  <si>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</si>
  <si>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</si>
  <si>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</si>
  <si>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</si>
  <si>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</si>
  <si>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</si>
  <si>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</si>
  <si>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</si>
  <si>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</si>
  <si>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</si>
  <si>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</si>
  <si>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</si>
  <si>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</si>
  <si>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</si>
  <si>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</si>
  <si>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</si>
  <si>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</si>
  <si>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</si>
  <si>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</si>
  <si>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</si>
  <si>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</si>
  <si>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</si>
  <si>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</si>
  <si>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</si>
  <si>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</si>
  <si>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</si>
  <si>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</si>
  <si>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</si>
  <si>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</si>
  <si>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</si>
  <si>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</si>
  <si>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</si>
  <si>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</si>
  <si>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</si>
  <si>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</si>
  <si>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</si>
  <si>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</si>
  <si>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</si>
  <si>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</si>
  <si>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</si>
  <si>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</si>
  <si>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</si>
  <si>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</si>
  <si>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</si>
  <si>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</si>
  <si>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</si>
  <si>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</si>
  <si>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</si>
  <si>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</si>
  <si>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</si>
  <si>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</si>
  <si>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</si>
  <si>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</si>
  <si>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</si>
  <si>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</si>
  <si>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</si>
  <si>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</si>
  <si>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</si>
  <si>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</si>
  <si>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</si>
  <si>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</si>
  <si>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</si>
  <si>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</si>
  <si>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</si>
  <si>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</si>
  <si>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</si>
  <si>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</si>
  <si>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</si>
  <si>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</si>
  <si>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</si>
  <si>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</si>
  <si>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</si>
  <si>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</si>
  <si>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</si>
  <si>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</si>
  <si>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</si>
  <si>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</si>
  <si>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</si>
  <si>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</si>
  <si>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</si>
  <si>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</si>
  <si>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</si>
  <si>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</si>
  <si>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</si>
  <si>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</si>
  <si>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</si>
  <si>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</si>
  <si>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</si>
  <si>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</si>
  <si>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</si>
  <si>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</si>
  <si>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</si>
  <si>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</si>
  <si>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</si>
  <si>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</si>
  <si>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</si>
  <si>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</si>
  <si>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</si>
  <si>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</si>
  <si>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</si>
  <si>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</si>
  <si>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</si>
  <si>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</si>
  <si>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</si>
  <si>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</si>
  <si>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</si>
  <si>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</si>
  <si>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</si>
  <si>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</si>
  <si>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</si>
  <si>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</si>
  <si>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</si>
  <si>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</si>
  <si>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</si>
  <si>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</si>
  <si>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</si>
  <si>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</si>
  <si>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</si>
  <si>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</si>
  <si>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</si>
  <si>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</si>
  <si>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</si>
  <si>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</si>
  <si>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</si>
  <si>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</si>
  <si>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</si>
  <si>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</si>
  <si>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</si>
  <si>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</si>
  <si>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</si>
  <si>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</si>
  <si>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</si>
  <si>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</si>
  <si>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</si>
  <si>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</si>
  <si>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</si>
  <si>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</si>
  <si>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</si>
  <si>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</si>
  <si>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</si>
  <si>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</si>
  <si>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</si>
  <si>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</si>
  <si>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</si>
  <si>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</si>
  <si>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</si>
  <si>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</si>
  <si>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</si>
  <si>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</si>
  <si>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</si>
  <si>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</si>
  <si>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</si>
  <si>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</si>
  <si>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</si>
  <si>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</si>
  <si>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</si>
  <si>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</si>
  <si>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</si>
  <si>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</si>
  <si>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</si>
  <si>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</si>
  <si>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</si>
  <si>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</si>
  <si>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</si>
  <si>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</si>
  <si>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</si>
  <si>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</si>
  <si>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</si>
  <si>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</si>
  <si>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</si>
  <si>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</si>
  <si>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</si>
  <si>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</si>
  <si>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</si>
  <si>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</si>
  <si>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</si>
  <si>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</si>
  <si>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</si>
  <si>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</si>
  <si>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</si>
  <si>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</si>
  <si>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</si>
  <si>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</si>
  <si>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</si>
  <si>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</si>
  <si>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</si>
  <si>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</si>
  <si>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</si>
  <si>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</si>
  <si>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</si>
  <si>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</si>
  <si>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</si>
  <si>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</si>
  <si>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</si>
  <si>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</si>
  <si>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</si>
  <si>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</si>
  <si>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</si>
  <si>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</si>
  <si>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</si>
  <si>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</si>
  <si>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</si>
  <si>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</si>
  <si>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</si>
  <si>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</si>
  <si>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</si>
  <si>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</si>
  <si>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</si>
  <si>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</si>
  <si>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</si>
  <si>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</si>
  <si>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</si>
  <si>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</si>
  <si>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</si>
  <si>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</si>
  <si>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</si>
  <si>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</si>
  <si>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</si>
  <si>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</si>
  <si>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</si>
  <si>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</si>
  <si>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</si>
  <si>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</si>
  <si>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</si>
  <si>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</si>
  <si>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</si>
  <si>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</si>
  <si>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</si>
  <si>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</si>
  <si>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</si>
  <si>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</si>
  <si>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</si>
  <si>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</si>
  <si>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</si>
  <si>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</si>
  <si>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</si>
  <si>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</si>
  <si>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</si>
  <si>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</si>
  <si>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</si>
  <si>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</si>
  <si>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</si>
  <si>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</si>
  <si>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</si>
  <si>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</si>
  <si>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</si>
  <si>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</si>
  <si>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</si>
  <si>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</si>
  <si>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</si>
  <si>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</si>
  <si>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</si>
  <si>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</si>
  <si>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</si>
  <si>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</si>
  <si>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</si>
  <si>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</si>
  <si>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</si>
  <si>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</si>
  <si>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</si>
  <si>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</si>
  <si>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</si>
  <si>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</si>
  <si>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</si>
  <si>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</si>
  <si>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</si>
  <si>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</si>
  <si>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</si>
  <si>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</si>
  <si>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</si>
  <si>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</si>
  <si>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</si>
  <si>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</si>
  <si>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</si>
  <si>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</si>
  <si>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</si>
  <si>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</si>
  <si>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</si>
  <si>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</si>
  <si>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</si>
  <si>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</si>
  <si>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</si>
  <si>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</si>
  <si>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</si>
  <si>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</si>
  <si>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</si>
  <si>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</si>
  <si>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</si>
  <si>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</si>
  <si>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</si>
  <si>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</si>
  <si>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</si>
  <si>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</si>
  <si>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</si>
  <si>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</si>
  <si>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</si>
  <si>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</si>
  <si>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</si>
  <si>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</si>
  <si>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</si>
  <si>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</si>
  <si>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</si>
  <si>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</si>
  <si>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</si>
  <si>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</si>
  <si>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</si>
  <si>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</si>
  <si>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</si>
  <si>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</si>
  <si>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</si>
  <si>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</si>
  <si>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</si>
  <si>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</si>
  <si>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</si>
  <si>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</si>
  <si>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</si>
  <si>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</si>
  <si>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</si>
  <si>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</si>
  <si>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</si>
  <si>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</si>
  <si>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</si>
  <si>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</si>
  <si>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</si>
  <si>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</si>
  <si>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</si>
  <si>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</si>
  <si>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</si>
  <si>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</si>
  <si>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</si>
  <si>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</si>
  <si>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</si>
  <si>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</si>
  <si>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</si>
  <si>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</si>
  <si>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</si>
  <si>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</si>
  <si>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</si>
  <si>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</si>
  <si>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</si>
  <si>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</si>
  <si>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</si>
  <si>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</si>
  <si>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</si>
  <si>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</si>
  <si>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</si>
  <si>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</si>
  <si>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</si>
  <si>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</si>
  <si>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</si>
  <si>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</si>
  <si>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</si>
  <si>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</si>
  <si>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</si>
  <si>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</si>
  <si>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</si>
  <si>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</si>
  <si>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</si>
  <si>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</si>
  <si>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</si>
  <si>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</si>
  <si>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</si>
  <si>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</si>
  <si>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</si>
  <si>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</si>
  <si>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</si>
  <si>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</si>
  <si>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</si>
  <si>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</si>
  <si>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</si>
  <si>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</si>
  <si>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</si>
  <si>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</si>
  <si>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</si>
  <si>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</si>
  <si>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</si>
  <si>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</si>
  <si>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</si>
  <si>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</si>
  <si>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</si>
  <si>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</si>
  <si>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</si>
  <si>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</si>
  <si>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</si>
  <si>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</si>
  <si>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</si>
  <si>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</si>
  <si>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</si>
  <si>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</si>
  <si>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</si>
  <si>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</si>
  <si>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</si>
  <si>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</si>
  <si>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</si>
  <si>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</si>
  <si>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</si>
  <si>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</si>
  <si>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</si>
  <si>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</si>
  <si>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</si>
  <si>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</si>
  <si>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</si>
  <si>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</si>
  <si>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</si>
  <si>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</si>
  <si>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</si>
  <si>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</si>
  <si>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</si>
  <si>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</si>
  <si>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</si>
  <si>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</si>
  <si>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</si>
  <si>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</si>
  <si>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</si>
  <si>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</si>
  <si>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</si>
  <si>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</si>
  <si>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</si>
  <si>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</si>
  <si>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</si>
  <si>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</si>
  <si>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</si>
  <si>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</si>
  <si>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</si>
  <si>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</si>
  <si>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</si>
  <si>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</si>
  <si>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</si>
  <si>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</si>
  <si>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</si>
  <si>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</si>
  <si>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</si>
  <si>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</si>
  <si>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</si>
  <si>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</si>
  <si>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</si>
  <si>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</si>
  <si>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</si>
  <si>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</si>
  <si>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</si>
  <si>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</si>
  <si>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</si>
  <si>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</si>
  <si>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</si>
  <si>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</si>
  <si>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</si>
  <si>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</si>
  <si>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</si>
  <si>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</si>
  <si>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</si>
  <si>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</si>
  <si>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</si>
  <si>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</si>
  <si>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</si>
  <si>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</si>
  <si>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</si>
  <si>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</si>
  <si>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</si>
  <si>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</si>
  <si>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</si>
  <si>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</si>
  <si>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</si>
  <si>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</si>
  <si>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</si>
  <si>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</si>
  <si>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</si>
  <si>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</si>
  <si>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</si>
  <si>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</si>
  <si>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</si>
  <si>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</si>
  <si>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</si>
  <si>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</si>
  <si>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</si>
  <si>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</si>
  <si>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</si>
  <si>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</si>
  <si>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</si>
  <si>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</si>
  <si>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</si>
  <si>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</si>
  <si>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</si>
  <si>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</si>
  <si>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</si>
  <si>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</si>
  <si>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</si>
  <si>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</si>
  <si>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</si>
  <si>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</si>
  <si>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</si>
  <si>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</si>
  <si>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</si>
  <si>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</si>
  <si>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</si>
  <si>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</si>
  <si>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</si>
  <si>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</si>
  <si>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</si>
  <si>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</si>
  <si>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</si>
  <si>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</si>
  <si>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</si>
  <si>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</si>
  <si>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</si>
  <si>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</si>
  <si>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</si>
  <si>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</si>
  <si>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</si>
  <si>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</si>
  <si>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</si>
  <si>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</si>
  <si>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</si>
  <si>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</si>
  <si>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</si>
  <si>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</si>
  <si>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</si>
  <si>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</si>
  <si>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</si>
  <si>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</si>
  <si>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</si>
  <si>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</si>
  <si>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</si>
  <si>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</si>
  <si>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</si>
  <si>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</si>
  <si>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</si>
  <si>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</si>
  <si>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</si>
  <si>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</si>
  <si>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</si>
  <si>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</si>
  <si>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</si>
  <si>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</si>
  <si>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</si>
  <si>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</si>
  <si>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</si>
  <si>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</si>
  <si>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</si>
  <si>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</si>
  <si>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</si>
  <si>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</si>
  <si>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</si>
  <si>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</si>
  <si>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</si>
  <si>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</si>
  <si>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</si>
  <si>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</si>
  <si>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</si>
  <si>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</si>
  <si>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</si>
  <si>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</si>
  <si>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</si>
  <si>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</si>
  <si>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</si>
  <si>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</si>
  <si>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</si>
  <si>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</si>
  <si>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</si>
  <si>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</si>
  <si>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</si>
  <si>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</si>
  <si>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</si>
  <si>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</si>
  <si>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</si>
  <si>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</si>
  <si>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</si>
  <si>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</si>
  <si>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</si>
  <si>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</si>
  <si>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</si>
  <si>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</si>
  <si>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</si>
  <si>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</si>
  <si>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</si>
  <si>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</si>
  <si>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</si>
  <si>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</si>
  <si>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</si>
  <si>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</si>
  <si>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</si>
  <si>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</si>
  <si>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</si>
  <si>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</si>
  <si>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</si>
  <si>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</si>
  <si>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</si>
  <si>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</si>
  <si>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</si>
  <si>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</si>
  <si>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</si>
  <si>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</si>
  <si>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</si>
  <si>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</si>
  <si>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</si>
  <si>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</si>
  <si>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</si>
  <si>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</si>
  <si>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</si>
  <si>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</si>
  <si>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</si>
  <si>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</si>
  <si>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</si>
  <si>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</si>
  <si>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</si>
  <si>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</si>
  <si>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</si>
  <si>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</si>
  <si>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</si>
  <si>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</si>
  <si>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</si>
  <si>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</si>
  <si>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</si>
  <si>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</si>
  <si>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</si>
  <si>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</si>
  <si>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</si>
  <si>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</si>
  <si>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</si>
  <si>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</si>
  <si>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</si>
  <si>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</si>
  <si>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</si>
  <si>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</si>
  <si>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</si>
  <si>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</si>
  <si>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</si>
  <si>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</si>
  <si>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</si>
  <si>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</si>
  <si>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</si>
  <si>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</si>
  <si>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</si>
  <si>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</si>
  <si>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</si>
  <si>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</si>
  <si>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</si>
  <si>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</si>
  <si>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</si>
  <si>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</si>
  <si>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</si>
  <si>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</si>
  <si>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</si>
  <si>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</si>
  <si>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</si>
  <si>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</si>
  <si>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</si>
  <si>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</si>
  <si>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</si>
  <si>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</si>
  <si>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</si>
  <si>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</si>
  <si>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</si>
  <si>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</si>
  <si>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</si>
  <si>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</si>
  <si>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</si>
  <si>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</si>
  <si>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</si>
  <si>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</si>
  <si>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</si>
  <si>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</si>
  <si>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</si>
  <si>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</si>
  <si>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</si>
  <si>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</si>
  <si>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</si>
  <si>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</si>
  <si>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</si>
  <si>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</si>
  <si>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</si>
  <si>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</si>
  <si>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</si>
  <si>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</si>
  <si>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</si>
  <si>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</si>
  <si>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</si>
  <si>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</si>
  <si>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</si>
  <si>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</si>
  <si>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</si>
  <si>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</si>
  <si>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</si>
  <si>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</si>
  <si>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</si>
  <si>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</si>
  <si>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</si>
  <si>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</si>
  <si>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</si>
  <si>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</si>
  <si>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</si>
  <si>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</si>
  <si>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</si>
  <si>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</si>
  <si>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</si>
  <si>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</si>
  <si>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</si>
  <si>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</si>
  <si>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</si>
  <si>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</si>
  <si>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</si>
  <si>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</si>
  <si>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</si>
  <si>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</si>
  <si>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</si>
  <si>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</si>
  <si>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</si>
  <si>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</si>
  <si>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</si>
  <si>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</si>
  <si>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</si>
  <si>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</si>
  <si>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</si>
  <si>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</si>
  <si>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</si>
  <si>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</si>
  <si>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</si>
  <si>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</si>
  <si>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</si>
  <si>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</si>
  <si>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</si>
  <si>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</si>
  <si>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</si>
  <si>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</si>
  <si>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</si>
  <si>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</si>
  <si>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</si>
  <si>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</si>
  <si>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</si>
  <si>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</si>
  <si>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</si>
  <si>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</si>
  <si>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</si>
  <si>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</si>
  <si>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</si>
  <si>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</si>
  <si>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</si>
  <si>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</si>
  <si>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</si>
  <si>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</si>
  <si>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</si>
  <si>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</si>
  <si>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</si>
  <si>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</si>
  <si>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</si>
  <si>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</si>
  <si>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</si>
  <si>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</si>
  <si>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</si>
  <si>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</si>
  <si>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</si>
  <si>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</si>
  <si>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</si>
  <si>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</si>
  <si>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</si>
  <si>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</si>
  <si>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</si>
  <si>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</si>
  <si>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</si>
  <si>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</si>
  <si>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</si>
  <si>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</si>
  <si>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</si>
  <si>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</si>
  <si>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</si>
  <si>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</si>
  <si>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</si>
  <si>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</si>
  <si>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</si>
  <si>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</si>
  <si>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</si>
  <si>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</si>
  <si>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</si>
  <si>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</si>
  <si>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</si>
  <si>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</si>
  <si>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</si>
  <si>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</si>
  <si>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</si>
  <si>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</si>
  <si>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</si>
  <si>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</si>
  <si>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</si>
  <si>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</si>
  <si>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</si>
  <si>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</si>
  <si>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</si>
  <si>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</si>
  <si>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</si>
  <si>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</si>
  <si>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</si>
  <si>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</si>
  <si>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</si>
  <si>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</si>
  <si>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</si>
  <si>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</si>
  <si>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</si>
  <si>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</si>
  <si>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</si>
  <si>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</si>
  <si>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</si>
  <si>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</si>
  <si>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</si>
  <si>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</si>
  <si>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</si>
  <si>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</si>
  <si>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</si>
  <si>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</si>
  <si>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</si>
  <si>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</si>
  <si>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</si>
  <si>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</si>
  <si>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</si>
  <si>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</si>
  <si>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</si>
  <si>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</si>
  <si>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</si>
  <si>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</si>
  <si>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</si>
  <si>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</si>
  <si>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</si>
  <si>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</si>
  <si>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</si>
  <si>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</si>
  <si>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</si>
  <si>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</si>
  <si>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</si>
  <si>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</si>
  <si>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</si>
  <si>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</si>
  <si>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</si>
  <si>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</si>
  <si>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</si>
  <si>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</si>
  <si>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</si>
  <si>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</si>
  <si>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</si>
  <si>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</si>
  <si>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</si>
  <si>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</si>
  <si>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</si>
  <si>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</si>
  <si>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</si>
  <si>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</si>
  <si>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</si>
  <si>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</si>
  <si>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</si>
  <si>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</si>
  <si>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</si>
  <si>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</si>
  <si>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</si>
  <si>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</si>
  <si>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</si>
  <si>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</si>
  <si>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</si>
  <si>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</si>
  <si>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</si>
  <si>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</si>
  <si>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</si>
  <si>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</si>
  <si>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</si>
  <si>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</si>
  <si>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</si>
  <si>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</si>
  <si>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</si>
  <si>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</si>
  <si>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</si>
  <si>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</si>
  <si>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</si>
  <si>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</si>
  <si>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</si>
  <si>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</si>
  <si>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</si>
  <si>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</si>
  <si>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</si>
  <si>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</si>
  <si>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</si>
  <si>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</si>
  <si>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</si>
  <si>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</si>
  <si>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</si>
  <si>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</si>
  <si>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</si>
  <si>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</si>
  <si>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</si>
  <si>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</si>
  <si>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</si>
  <si>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</si>
  <si>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</si>
  <si>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</si>
  <si>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</si>
  <si>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</si>
  <si>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</si>
  <si>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</si>
  <si>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</si>
  <si>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</si>
  <si>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</si>
  <si>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</si>
  <si>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</si>
  <si>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</si>
  <si>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</si>
  <si>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</si>
  <si>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</si>
  <si>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</si>
  <si>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</si>
  <si>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</si>
  <si>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</si>
  <si>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</si>
  <si>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</si>
  <si>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</si>
  <si>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</si>
  <si>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</si>
  <si>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</si>
  <si>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</si>
  <si>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</si>
  <si>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</si>
  <si>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</si>
  <si>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</si>
  <si>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</si>
  <si>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</si>
  <si>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</si>
  <si>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</si>
  <si>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</si>
  <si>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</si>
  <si>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</si>
  <si>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</si>
  <si>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</si>
  <si>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</si>
  <si>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</si>
  <si>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</si>
  <si>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</si>
  <si>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</si>
  <si>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</si>
  <si>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</si>
  <si>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</si>
  <si>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</si>
  <si>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</si>
  <si>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</si>
  <si>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</si>
  <si>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</si>
  <si>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</si>
  <si>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</si>
  <si>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</si>
  <si>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</si>
  <si>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</si>
  <si>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</si>
  <si>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</si>
  <si>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</si>
  <si>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</si>
  <si>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</si>
  <si>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</si>
  <si>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</si>
  <si>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</si>
  <si>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</si>
  <si>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</si>
  <si>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</si>
  <si>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</si>
  <si>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</si>
  <si>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</si>
  <si>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</si>
  <si>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</si>
  <si>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</si>
  <si>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</si>
  <si>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</si>
  <si>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</si>
  <si>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</si>
  <si>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</si>
  <si>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</si>
  <si>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</si>
  <si>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</si>
  <si>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</si>
  <si>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</si>
  <si>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</si>
  <si>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</si>
  <si>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</si>
  <si>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</si>
  <si>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</si>
  <si>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</si>
  <si>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</si>
  <si>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</si>
  <si>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</si>
  <si>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</si>
  <si>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</si>
  <si>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</si>
  <si>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</si>
  <si>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</si>
  <si>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</si>
  <si>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</si>
  <si>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</si>
  <si>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</si>
  <si>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</si>
  <si>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</si>
  <si>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</si>
  <si>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</si>
  <si>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</si>
  <si>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</si>
  <si>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</si>
  <si>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</si>
  <si>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</si>
  <si>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</si>
  <si>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</si>
  <si>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</si>
  <si>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</si>
  <si>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</si>
  <si>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</si>
  <si>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</si>
  <si>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</si>
  <si>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</si>
  <si>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</si>
  <si>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</si>
  <si>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</si>
  <si>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</si>
  <si>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</si>
  <si>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</si>
  <si>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</si>
  <si>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</si>
  <si>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</si>
  <si>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</si>
  <si>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</si>
  <si>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</si>
  <si>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</si>
  <si>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</si>
  <si>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</si>
  <si>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</si>
  <si>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</si>
  <si>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</si>
  <si>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</si>
  <si>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</si>
  <si>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</si>
  <si>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</si>
  <si>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</si>
  <si>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</si>
  <si>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</si>
  <si>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</si>
  <si>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</si>
  <si>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</si>
  <si>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</si>
  <si>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</si>
  <si>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</si>
  <si>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</si>
  <si>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</si>
  <si>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</si>
  <si>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</si>
  <si>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</si>
  <si>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</si>
  <si>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</si>
  <si>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</si>
  <si>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</si>
  <si>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</si>
  <si>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</si>
  <si>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</si>
  <si>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</si>
  <si>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</si>
  <si>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</si>
  <si>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</si>
  <si>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</si>
  <si>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</si>
  <si>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</si>
  <si>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</si>
  <si>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</si>
  <si>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</si>
  <si>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</si>
  <si>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</si>
  <si>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</si>
  <si>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</si>
  <si>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</si>
  <si>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</si>
  <si>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</si>
  <si>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</si>
  <si>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</si>
  <si>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</si>
  <si>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</si>
  <si>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</si>
  <si>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</si>
  <si>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</si>
  <si>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</si>
  <si>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</si>
  <si>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</si>
  <si>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</si>
  <si>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</si>
  <si>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</si>
  <si>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</si>
  <si>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</si>
  <si>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</si>
  <si>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</si>
  <si>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</si>
  <si>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</si>
  <si>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</si>
  <si>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</si>
  <si>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</si>
  <si>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</si>
  <si>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</si>
  <si>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</si>
  <si>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</si>
  <si>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</si>
  <si>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</si>
  <si>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</si>
  <si>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</si>
  <si>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</si>
  <si>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</si>
  <si>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</si>
  <si>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</si>
  <si>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</si>
  <si>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</si>
  <si>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</si>
  <si>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</si>
  <si>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</si>
  <si>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</si>
  <si>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</si>
  <si>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</si>
  <si>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</si>
  <si>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</si>
  <si>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</si>
  <si>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</si>
  <si>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</si>
  <si>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</si>
  <si>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</si>
  <si>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</si>
  <si>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</si>
  <si>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</si>
  <si>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</si>
  <si>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</si>
  <si>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</si>
  <si>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</si>
  <si>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</si>
  <si>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</si>
  <si>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</si>
  <si>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</si>
  <si>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</si>
  <si>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</si>
  <si>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</si>
  <si>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</si>
  <si>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</si>
  <si>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</si>
  <si>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</si>
  <si>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</si>
  <si>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</si>
  <si>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</si>
  <si>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</si>
  <si>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</si>
  <si>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</si>
  <si>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</si>
  <si>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</si>
  <si>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</si>
  <si>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</si>
  <si>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</si>
  <si>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</si>
  <si>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</si>
  <si>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</si>
  <si>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</si>
  <si>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</si>
  <si>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</si>
  <si>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</si>
  <si>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</si>
  <si>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</si>
  <si>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</si>
  <si>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</si>
  <si>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</si>
  <si>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</si>
  <si>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</si>
  <si>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</si>
  <si>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</si>
  <si>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</si>
  <si>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</si>
  <si>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</si>
  <si>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</si>
  <si>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</si>
  <si>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</si>
  <si>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</si>
  <si>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</si>
  <si>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</si>
  <si>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</si>
  <si>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</si>
  <si>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</si>
  <si>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</si>
  <si>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</si>
  <si>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</si>
  <si>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</si>
  <si>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</si>
  <si>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</si>
  <si>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</si>
  <si>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</si>
  <si>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</si>
  <si>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</si>
  <si>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</si>
  <si>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</si>
  <si>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</si>
  <si>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</si>
  <si>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</si>
  <si>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</si>
  <si>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</si>
  <si>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</si>
  <si>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</si>
  <si>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</si>
  <si>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</si>
  <si>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</si>
  <si>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</si>
  <si>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</si>
  <si>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</si>
  <si>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</si>
  <si>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</si>
  <si>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</si>
  <si>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</si>
  <si>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</si>
  <si>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</si>
  <si>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</si>
  <si>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</si>
  <si>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</si>
  <si>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</si>
  <si>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</si>
  <si>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</si>
  <si>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</si>
  <si>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</si>
  <si>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</si>
  <si>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</si>
  <si>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</si>
  <si>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</si>
  <si>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</si>
  <si>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</si>
  <si>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</si>
  <si>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</si>
  <si>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</si>
  <si>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</si>
  <si>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</si>
  <si>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</si>
  <si>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</si>
  <si>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</si>
  <si>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</si>
  <si>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</si>
  <si>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</si>
  <si>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</si>
  <si>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</si>
  <si>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</si>
  <si>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</si>
  <si>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</si>
  <si>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</si>
  <si>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</si>
  <si>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</si>
  <si>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</si>
  <si>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</si>
  <si>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</si>
  <si>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</si>
  <si>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</si>
  <si>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</si>
  <si>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</si>
  <si>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</si>
  <si>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</si>
  <si>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</si>
  <si>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</si>
  <si>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</si>
  <si>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</si>
  <si>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</si>
  <si>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</si>
  <si>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</si>
  <si>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</si>
  <si>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</si>
  <si>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</si>
  <si>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</si>
  <si>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</si>
  <si>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</si>
  <si>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</si>
  <si>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</si>
  <si>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</si>
  <si>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</si>
  <si>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</si>
  <si>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</si>
  <si>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</si>
  <si>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</si>
  <si>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</si>
  <si>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</si>
  <si>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</si>
  <si>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</si>
  <si>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</si>
  <si>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</si>
  <si>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</si>
  <si>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</si>
  <si>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</si>
  <si>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</si>
  <si>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</si>
  <si>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</si>
  <si>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</si>
  <si>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</si>
  <si>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</si>
  <si>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</si>
  <si>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</si>
  <si>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</si>
  <si>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</si>
  <si>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</si>
  <si>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</si>
  <si>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</si>
  <si>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</si>
  <si>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</si>
  <si>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</si>
  <si>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</si>
  <si>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</si>
  <si>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</si>
  <si>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</si>
  <si>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</si>
  <si>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</si>
  <si>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</si>
  <si>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</si>
  <si>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</si>
  <si>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</si>
  <si>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</si>
  <si>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</si>
  <si>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</si>
  <si>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</si>
  <si>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</si>
  <si>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</si>
  <si>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</si>
  <si>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</si>
  <si>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</si>
  <si>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</si>
  <si>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</si>
  <si>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</si>
  <si>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</si>
  <si>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</si>
  <si>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</si>
  <si>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</si>
  <si>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</si>
  <si>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</si>
  <si>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</si>
  <si>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</si>
  <si>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</si>
  <si>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</si>
  <si>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</si>
  <si>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</si>
  <si>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</si>
  <si>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</si>
  <si>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</si>
  <si>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</si>
  <si>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</si>
  <si>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</si>
  <si>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</si>
  <si>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</si>
  <si>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</si>
  <si>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</si>
  <si>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</si>
  <si>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</si>
  <si>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</si>
  <si>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</si>
  <si>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</si>
  <si>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</si>
  <si>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</si>
  <si>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</si>
  <si>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</si>
  <si>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</si>
  <si>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</si>
  <si>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</si>
  <si>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</si>
  <si>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</si>
  <si>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</si>
  <si>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</si>
  <si>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</si>
  <si>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</si>
  <si>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</si>
  <si>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</si>
  <si>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</si>
  <si>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</si>
  <si>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</si>
  <si>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</si>
  <si>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</si>
  <si>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</si>
  <si>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</si>
  <si>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</si>
  <si>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</si>
  <si>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</si>
  <si>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</si>
  <si>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</si>
  <si>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</si>
  <si>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</si>
  <si>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</si>
  <si>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</si>
  <si>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</si>
  <si>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</si>
  <si>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</si>
  <si>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</si>
  <si>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</si>
  <si>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</si>
  <si>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</si>
  <si>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</si>
  <si>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</si>
  <si>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</si>
  <si>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</si>
  <si>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</si>
  <si>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</si>
  <si>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</si>
  <si>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</si>
  <si>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</si>
  <si>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</si>
  <si>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</si>
  <si>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</si>
  <si>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</si>
  <si>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</si>
  <si>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</si>
  <si>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</si>
  <si>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</si>
  <si>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</si>
  <si>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</si>
  <si>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</si>
  <si>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</si>
  <si>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</si>
  <si>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</si>
  <si>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</si>
  <si>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</si>
  <si>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</si>
  <si>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</si>
  <si>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</si>
  <si>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</si>
  <si>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</si>
  <si>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</si>
  <si>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</si>
  <si>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</si>
  <si>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</si>
  <si>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</si>
  <si>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</si>
  <si>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</si>
  <si>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</si>
  <si>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</si>
  <si>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</si>
  <si>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</si>
  <si>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</si>
  <si>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</si>
  <si>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</si>
  <si>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</si>
  <si>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</si>
  <si>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</si>
  <si>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</si>
  <si>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</si>
  <si>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</si>
  <si>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</si>
  <si>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</si>
  <si>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</si>
  <si>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</si>
  <si>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</si>
  <si>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</si>
  <si>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</si>
  <si>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</si>
  <si>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</si>
  <si>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</si>
  <si>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</si>
  <si>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</si>
  <si>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</si>
  <si>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</si>
  <si>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</si>
  <si>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</si>
  <si>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</si>
  <si>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</si>
  <si>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</si>
  <si>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</si>
  <si>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</si>
  <si>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</si>
  <si>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</si>
  <si>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</si>
  <si>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</si>
  <si>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</si>
  <si>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</si>
  <si>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</si>
  <si>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</si>
  <si>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</si>
  <si>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</si>
  <si>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</si>
  <si>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</si>
  <si>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</si>
  <si>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</si>
  <si>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</si>
  <si>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</si>
  <si>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</si>
  <si>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</si>
  <si>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</si>
  <si>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</si>
  <si>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</si>
  <si>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</si>
  <si>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</si>
  <si>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</si>
  <si>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</si>
  <si>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</si>
  <si>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</si>
  <si>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</si>
  <si>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</si>
  <si>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</si>
  <si>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</si>
  <si>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</si>
  <si>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</si>
  <si>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</si>
  <si>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</si>
  <si>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</si>
  <si>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</si>
  <si>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</si>
  <si>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</si>
  <si>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</si>
  <si>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</si>
  <si>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</si>
  <si>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</si>
  <si>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</si>
  <si>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</si>
  <si>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</si>
  <si>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</si>
  <si>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</si>
  <si>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</si>
  <si>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</si>
  <si>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</si>
  <si>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</si>
  <si>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</si>
  <si>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</si>
  <si>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</si>
  <si>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</si>
  <si>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</si>
  <si>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</si>
  <si>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</si>
  <si>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</si>
  <si>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</si>
  <si>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</si>
  <si>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</si>
  <si>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</si>
  <si>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</si>
  <si>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</si>
  <si>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</si>
  <si>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</si>
  <si>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</si>
  <si>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</si>
  <si>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</si>
  <si>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</si>
  <si>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</si>
  <si>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</si>
  <si>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</si>
  <si>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</si>
  <si>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</si>
  <si>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</si>
  <si>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</si>
  <si>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</si>
  <si>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</si>
  <si>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</si>
  <si>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</si>
  <si>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</si>
  <si>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</si>
  <si>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</si>
  <si>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</si>
  <si>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</si>
  <si>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</si>
  <si>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</si>
  <si>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</si>
  <si>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</si>
  <si>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</si>
  <si>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</si>
  <si>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</si>
  <si>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</si>
  <si>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</si>
  <si>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</si>
  <si>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</si>
  <si>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</si>
  <si>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</si>
  <si>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</si>
  <si>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</si>
  <si>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</si>
  <si>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</si>
  <si>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</si>
  <si>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</si>
  <si>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</si>
  <si>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</si>
  <si>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</si>
  <si>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</si>
  <si>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</si>
  <si>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</si>
  <si>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</si>
  <si>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</si>
  <si>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</si>
  <si>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</si>
  <si>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</si>
  <si>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</si>
  <si>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</si>
  <si>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</si>
  <si>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</si>
  <si>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</si>
  <si>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</si>
  <si>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</si>
  <si>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</si>
  <si>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</si>
  <si>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</si>
  <si>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</si>
  <si>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</si>
  <si>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</si>
  <si>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</si>
  <si>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</si>
  <si>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</si>
  <si>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</si>
  <si>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</si>
  <si>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</si>
  <si>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</si>
  <si>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</si>
  <si>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</si>
  <si>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</si>
  <si>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</si>
  <si>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</si>
  <si>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</si>
  <si>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</si>
  <si>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</si>
  <si>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</si>
  <si>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</si>
  <si>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</si>
  <si>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</si>
  <si>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</si>
  <si>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</si>
  <si>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</si>
  <si>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</si>
  <si>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</si>
  <si>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</si>
  <si>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</si>
  <si>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</si>
  <si>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</si>
  <si>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</si>
  <si>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</si>
  <si>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</si>
  <si>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</si>
  <si>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</si>
  <si>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</si>
  <si>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</si>
  <si>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</si>
  <si>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</si>
  <si>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</si>
  <si>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</si>
  <si>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</si>
  <si>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</si>
  <si>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</si>
  <si>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</si>
  <si>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</si>
  <si>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</si>
  <si>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</si>
  <si>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</si>
  <si>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</si>
  <si>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</si>
  <si>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</si>
  <si>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</si>
  <si>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</si>
  <si>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</si>
  <si>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</si>
  <si>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</si>
  <si>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</si>
  <si>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</si>
  <si>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</si>
  <si>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</si>
  <si>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</si>
  <si>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</si>
  <si>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</si>
  <si>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</si>
  <si>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</si>
  <si>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</si>
  <si>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</si>
  <si>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</si>
  <si>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</si>
  <si>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</si>
  <si>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</si>
  <si>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</si>
  <si>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</si>
  <si>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</si>
  <si>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</si>
  <si>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</si>
  <si>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</si>
  <si>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</si>
  <si>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</si>
  <si>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</si>
  <si>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</si>
  <si>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</si>
  <si>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</si>
  <si>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</si>
  <si>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</si>
  <si>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</si>
  <si>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</si>
  <si>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</si>
  <si>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</si>
  <si>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</si>
  <si>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</si>
  <si>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</si>
  <si>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</si>
  <si>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</si>
  <si>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</si>
  <si>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</si>
  <si>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</si>
  <si>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</si>
  <si>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</si>
  <si>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</si>
  <si>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</si>
  <si>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</si>
  <si>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</si>
  <si>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</si>
  <si>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</si>
  <si>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</si>
  <si>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</si>
  <si>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</si>
  <si>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</si>
  <si>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</si>
  <si>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</si>
  <si>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</si>
  <si>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</si>
  <si>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</si>
  <si>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</si>
  <si>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</si>
  <si>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</si>
  <si>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</si>
  <si>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</si>
  <si>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</si>
  <si>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</si>
  <si>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</si>
  <si>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</si>
  <si>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</si>
  <si>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</si>
  <si>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</si>
  <si>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</si>
  <si>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</si>
  <si>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</si>
  <si>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</si>
  <si>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</si>
  <si>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</si>
  <si>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</si>
  <si>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</si>
  <si>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</si>
  <si>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</si>
  <si>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</si>
  <si>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</si>
  <si>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</si>
  <si>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</si>
  <si>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</si>
  <si>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</si>
  <si>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</si>
  <si>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</si>
  <si>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</si>
  <si>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</si>
  <si>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</si>
  <si>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</si>
  <si>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</si>
  <si>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</si>
  <si>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</si>
  <si>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</si>
  <si>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</si>
  <si>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</si>
  <si>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</si>
  <si>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</si>
  <si>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</si>
  <si>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</si>
  <si>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</si>
  <si>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</si>
  <si>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</si>
  <si>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</si>
  <si>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</si>
  <si>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</si>
  <si>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</si>
  <si>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</si>
  <si>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</si>
  <si>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</si>
  <si>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</si>
  <si>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</si>
  <si>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</si>
  <si>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</si>
  <si>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</si>
  <si>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</si>
  <si>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</si>
  <si>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</si>
  <si>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</si>
  <si>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</si>
  <si>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</si>
  <si>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</si>
  <si>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</si>
  <si>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</si>
  <si>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</si>
  <si>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</si>
  <si>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</si>
  <si>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</si>
  <si>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</si>
  <si>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</si>
  <si>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</si>
  <si>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</si>
  <si>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</si>
  <si>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</si>
  <si>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</si>
  <si>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</si>
  <si>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</si>
  <si>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</si>
  <si>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</si>
  <si>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</si>
  <si>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</si>
  <si>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</si>
  <si>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</si>
  <si>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</si>
  <si>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</si>
  <si>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</si>
  <si>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</si>
  <si>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</si>
  <si>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</si>
  <si>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</si>
  <si>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</si>
  <si>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</si>
  <si>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</si>
  <si>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</si>
  <si>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</si>
  <si>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</si>
  <si>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</si>
  <si>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</si>
  <si>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</si>
  <si>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</si>
  <si>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</si>
  <si>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</si>
  <si>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</si>
  <si>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</si>
  <si>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</si>
  <si>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</si>
  <si>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</si>
  <si>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</si>
  <si>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</si>
  <si>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</si>
  <si>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</si>
  <si>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</si>
  <si>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</si>
  <si>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</si>
  <si>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</si>
  <si>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</si>
  <si>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</si>
  <si>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</si>
  <si>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</si>
  <si>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</si>
  <si>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</si>
  <si>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</si>
  <si>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</si>
  <si>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</si>
  <si>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</si>
  <si>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</si>
  <si>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</si>
  <si>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</si>
  <si>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</si>
  <si>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</si>
  <si>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</si>
  <si>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</si>
  <si>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</si>
  <si>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</si>
  <si>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</si>
  <si>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</si>
  <si>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</si>
  <si>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</si>
  <si>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</si>
  <si>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</si>
  <si>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</si>
  <si>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</si>
  <si>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</si>
  <si>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</si>
  <si>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</si>
  <si>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</si>
  <si>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</si>
  <si>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</si>
  <si>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</si>
  <si>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</si>
  <si>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</si>
  <si>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</si>
  <si>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</si>
  <si>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</si>
  <si>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</si>
  <si>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</si>
  <si>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</si>
  <si>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</si>
  <si>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</si>
  <si>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</si>
  <si>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</si>
  <si>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</si>
  <si>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</si>
  <si>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</si>
  <si>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</si>
  <si>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</si>
  <si>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</si>
  <si>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</si>
  <si>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</si>
  <si>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</si>
  <si>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</si>
  <si>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</si>
  <si>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</si>
  <si>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</si>
  <si>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</si>
  <si>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</si>
  <si>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</si>
  <si>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</si>
  <si>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</si>
  <si>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</si>
  <si>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</si>
  <si>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</si>
  <si>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</si>
  <si>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</si>
  <si>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</si>
  <si>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</si>
  <si>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</si>
  <si>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</si>
  <si>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</si>
  <si>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</si>
  <si>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</si>
  <si>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</si>
  <si>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</si>
  <si>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</si>
  <si>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</si>
  <si>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</si>
  <si>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</si>
  <si>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</si>
  <si>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</si>
  <si>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</si>
  <si>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</si>
  <si>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</si>
  <si>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</si>
  <si>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</si>
  <si>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</si>
  <si>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</si>
  <si>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</si>
  <si>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</si>
  <si>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</si>
  <si>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</si>
  <si>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</si>
  <si>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</si>
  <si>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</si>
  <si>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</si>
  <si>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</si>
  <si>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</si>
  <si>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</si>
  <si>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</si>
  <si>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</si>
  <si>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</si>
  <si>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</si>
  <si>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</si>
  <si>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</si>
  <si>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</si>
  <si>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</si>
  <si>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</si>
  <si>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</si>
  <si>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</si>
  <si>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</si>
  <si>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</si>
  <si>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</si>
  <si>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</si>
  <si>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</si>
  <si>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</si>
  <si>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</si>
  <si>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</si>
  <si>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</si>
  <si>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</si>
  <si>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</si>
  <si>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</si>
  <si>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</si>
  <si>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</si>
  <si>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</si>
  <si>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</si>
  <si>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</si>
  <si>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</si>
  <si>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</si>
  <si>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</si>
  <si>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</si>
  <si>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</si>
  <si>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</si>
  <si>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</si>
  <si>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</si>
  <si>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</si>
  <si>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</si>
  <si>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</si>
  <si>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</si>
  <si>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</si>
  <si>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</si>
  <si>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</si>
  <si>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</si>
  <si>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</si>
  <si>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</si>
  <si>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</si>
  <si>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</si>
  <si>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</si>
  <si>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</si>
  <si>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</si>
  <si>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</si>
  <si>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</si>
  <si>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</si>
  <si>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</si>
  <si>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</si>
  <si>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</si>
  <si>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</si>
  <si>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</si>
  <si>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</si>
  <si>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</si>
  <si>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</si>
  <si>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</si>
  <si>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</si>
  <si>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</si>
  <si>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</si>
  <si>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</si>
  <si>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</si>
  <si>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</si>
  <si>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</si>
  <si>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</si>
  <si>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</si>
  <si>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</si>
  <si>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</si>
  <si>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</si>
  <si>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</si>
  <si>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</si>
  <si>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</si>
  <si>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</si>
  <si>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</si>
  <si>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</si>
  <si>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</si>
  <si>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</si>
  <si>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</si>
  <si>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</si>
  <si>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</si>
  <si>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</si>
  <si>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</si>
  <si>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</si>
  <si>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</si>
  <si>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</si>
  <si>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</si>
  <si>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</si>
  <si>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</si>
  <si>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</si>
  <si>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</si>
  <si>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</si>
  <si>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</si>
  <si>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</si>
  <si>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</si>
  <si>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</si>
  <si>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</si>
  <si>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</si>
  <si>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</si>
  <si>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</si>
  <si>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</si>
  <si>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</si>
  <si>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</si>
  <si>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</si>
  <si>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</si>
  <si>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</si>
  <si>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</si>
  <si>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</si>
  <si>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</si>
  <si>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</si>
  <si>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</si>
  <si>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</si>
  <si>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</si>
  <si>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</si>
  <si>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</si>
  <si>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</si>
  <si>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</si>
  <si>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</si>
  <si>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</si>
  <si>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</si>
  <si>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</si>
  <si>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</si>
  <si>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</si>
  <si>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</si>
  <si>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</si>
  <si>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</si>
  <si>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</si>
  <si>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</si>
  <si>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</si>
  <si>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</si>
  <si>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</si>
  <si>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</si>
  <si>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</si>
  <si>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</si>
  <si>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</si>
  <si>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</si>
  <si>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</si>
  <si>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</si>
  <si>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</si>
  <si>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</si>
  <si>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</si>
  <si>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</si>
  <si>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</si>
  <si>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</si>
  <si>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</si>
  <si>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</si>
  <si>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</si>
  <si>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</si>
  <si>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</si>
  <si>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</si>
  <si>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</si>
  <si>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</si>
  <si>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</si>
  <si>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</si>
  <si>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</si>
  <si>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</si>
  <si>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</si>
  <si>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</si>
  <si>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</si>
  <si>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</si>
  <si>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</si>
  <si>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</si>
  <si>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</si>
  <si>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</si>
  <si>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</si>
  <si>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</si>
  <si>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</si>
  <si>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</si>
  <si>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</si>
  <si>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</si>
  <si>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</si>
  <si>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</si>
  <si>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</si>
  <si>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</si>
  <si>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</si>
  <si>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</si>
  <si>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</si>
  <si>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</si>
  <si>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</si>
  <si>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</si>
  <si>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</si>
  <si>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</si>
  <si>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</si>
  <si>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</si>
  <si>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</si>
  <si>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</si>
  <si>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</si>
  <si>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</si>
  <si>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</si>
  <si>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</si>
  <si>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</si>
  <si>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</si>
  <si>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</si>
  <si>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</si>
  <si>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</si>
  <si>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</si>
  <si>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</si>
  <si>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</si>
  <si>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</si>
  <si>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</si>
  <si>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</si>
  <si>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</si>
  <si>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</si>
  <si>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</si>
  <si>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</si>
  <si>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</si>
  <si>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</si>
  <si>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</si>
  <si>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</si>
  <si>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</si>
  <si>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</si>
  <si>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</si>
  <si>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</si>
  <si>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</si>
  <si>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</si>
  <si>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</si>
  <si>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</si>
  <si>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</si>
  <si>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</si>
  <si>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</si>
  <si>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</si>
  <si>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</si>
  <si>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</si>
  <si>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</si>
  <si>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</si>
  <si>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</si>
  <si>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</si>
  <si>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</si>
  <si>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</si>
  <si>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</si>
  <si>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</si>
  <si>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</si>
  <si>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</si>
  <si>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</si>
  <si>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</si>
  <si>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</si>
  <si>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</si>
  <si>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</si>
  <si>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</si>
  <si>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</si>
  <si>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</si>
  <si>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</si>
  <si>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</si>
  <si>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</si>
  <si>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</si>
  <si>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</si>
  <si>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</si>
  <si>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</si>
  <si>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</si>
  <si>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</si>
  <si>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</si>
  <si>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</si>
  <si>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</si>
  <si>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</si>
  <si>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</si>
  <si>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</si>
  <si>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</si>
  <si>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</si>
  <si>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</si>
  <si>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</si>
  <si>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</si>
  <si>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</si>
  <si>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</si>
  <si>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</si>
  <si>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</si>
  <si>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</si>
  <si>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</si>
  <si>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</si>
  <si>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</si>
  <si>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</si>
  <si>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</si>
  <si>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</si>
  <si>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</si>
  <si>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</si>
  <si>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</si>
  <si>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</si>
  <si>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</si>
  <si>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</si>
  <si>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</si>
  <si>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</si>
  <si>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</si>
  <si>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</si>
  <si>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</si>
  <si>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</si>
  <si>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</si>
  <si>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</si>
  <si>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</si>
  <si>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</si>
  <si>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</si>
  <si>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</si>
  <si>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</si>
  <si>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</si>
  <si>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</si>
  <si>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</si>
  <si>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</si>
  <si>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</si>
  <si>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</si>
  <si>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</si>
  <si>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</si>
  <si>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</si>
  <si>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</si>
  <si>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</si>
  <si>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</si>
  <si>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</si>
  <si>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</si>
  <si>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</si>
  <si>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</si>
  <si>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</si>
  <si>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</si>
  <si>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</si>
  <si>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</si>
  <si>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</si>
  <si>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</si>
  <si>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</si>
  <si>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</si>
  <si>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</si>
  <si>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</si>
  <si>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</si>
  <si>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</si>
  <si>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</si>
  <si>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</si>
  <si>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</si>
  <si>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</si>
  <si>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</si>
  <si>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</si>
  <si>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</si>
  <si>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</si>
  <si>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</si>
  <si>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</si>
  <si>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</si>
  <si>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</si>
  <si>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</si>
  <si>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</si>
  <si>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</si>
  <si>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</si>
  <si>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</si>
  <si>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</si>
  <si>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</si>
  <si>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</si>
  <si>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</si>
  <si>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</si>
  <si>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</si>
  <si>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</si>
  <si>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</si>
  <si>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</si>
  <si>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</si>
  <si>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</si>
  <si>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</si>
  <si>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</si>
  <si>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</si>
  <si>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</si>
  <si>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</si>
  <si>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</si>
  <si>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</si>
  <si>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</si>
  <si>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</si>
  <si>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</si>
  <si>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</si>
  <si>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</si>
  <si>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</si>
  <si>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</si>
  <si>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</si>
  <si>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</si>
  <si>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</si>
  <si>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</si>
  <si>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</si>
  <si>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</si>
  <si>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</si>
  <si>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</si>
  <si>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</si>
  <si>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</si>
  <si>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</si>
  <si>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</si>
  <si>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</si>
  <si>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</si>
  <si>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</si>
  <si>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</si>
  <si>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</si>
  <si>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</si>
  <si>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</si>
  <si>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</si>
  <si>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</si>
  <si>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</si>
  <si>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</si>
  <si>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</si>
  <si>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</si>
  <si>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</si>
  <si>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</si>
  <si>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</si>
  <si>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</si>
  <si>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</si>
  <si>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</si>
  <si>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</si>
  <si>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</si>
  <si>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</si>
  <si>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</si>
  <si>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</si>
  <si>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</si>
  <si>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</si>
  <si>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</si>
  <si>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</si>
  <si>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</si>
  <si>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</si>
  <si>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</si>
  <si>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</si>
  <si>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</si>
  <si>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</si>
  <si>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</si>
  <si>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</si>
  <si>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</si>
  <si>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</si>
  <si>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</si>
  <si>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</si>
  <si>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</si>
  <si>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</si>
  <si>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</si>
  <si>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</si>
  <si>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</si>
  <si>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</si>
  <si>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</si>
  <si>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</si>
  <si>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</si>
  <si>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</si>
  <si>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</si>
  <si>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</si>
  <si>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</si>
  <si>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</si>
  <si>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</si>
  <si>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</si>
  <si>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</si>
  <si>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</si>
  <si>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</si>
  <si>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</si>
  <si>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</si>
  <si>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</si>
  <si>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</si>
  <si>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</si>
  <si>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</si>
  <si>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</si>
  <si>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</si>
  <si>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</si>
  <si>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</si>
  <si>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</si>
  <si>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</si>
  <si>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</si>
  <si>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</si>
  <si>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</si>
  <si>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</si>
  <si>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</si>
  <si>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</si>
  <si>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</si>
  <si>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</si>
  <si>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</si>
  <si>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</si>
  <si>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</si>
  <si>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</si>
  <si>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</si>
  <si>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</si>
  <si>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</si>
  <si>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</si>
  <si>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</si>
  <si>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</si>
  <si>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</si>
  <si>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</si>
  <si>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</si>
  <si>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</si>
  <si>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</si>
  <si>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</si>
  <si>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</si>
  <si>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</si>
  <si>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</si>
  <si>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</si>
  <si>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</si>
  <si>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</si>
  <si>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</si>
  <si>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</si>
  <si>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</si>
  <si>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</si>
  <si>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</si>
  <si>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</si>
  <si>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</si>
  <si>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</si>
  <si>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</si>
  <si>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</si>
  <si>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</si>
  <si>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</si>
  <si>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</si>
  <si>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</si>
  <si>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</si>
  <si>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</si>
  <si>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</si>
  <si>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</si>
  <si>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</si>
  <si>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</si>
  <si>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</si>
  <si>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</si>
  <si>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</si>
  <si>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</si>
  <si>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</si>
  <si>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</si>
  <si>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</si>
  <si>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</si>
  <si>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</si>
  <si>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</si>
  <si>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</si>
  <si>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</si>
  <si>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</si>
  <si>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</si>
  <si>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</si>
  <si>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</si>
  <si>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</si>
  <si>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</si>
  <si>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</si>
  <si>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</si>
  <si>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</si>
  <si>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</si>
  <si>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</si>
  <si>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</si>
  <si>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</si>
  <si>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</si>
  <si>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</si>
  <si>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</si>
  <si>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</si>
  <si>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</si>
  <si>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</si>
  <si>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</si>
  <si>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</si>
  <si>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</si>
  <si>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</si>
  <si>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</si>
  <si>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</si>
  <si>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</si>
  <si>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</si>
  <si>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</si>
  <si>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</si>
  <si>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</si>
  <si>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</si>
  <si>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</si>
  <si>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</si>
  <si>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</si>
  <si>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</si>
  <si>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</si>
  <si>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</si>
  <si>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</si>
  <si>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</si>
  <si>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</si>
  <si>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</si>
  <si>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</si>
  <si>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</si>
  <si>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</si>
  <si>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</si>
  <si>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</si>
  <si>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</si>
  <si>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</si>
  <si>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</si>
  <si>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</si>
  <si>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</si>
  <si>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</si>
  <si>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</si>
  <si>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</si>
  <si>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</si>
  <si>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</si>
  <si>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</si>
  <si>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</si>
  <si>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</si>
  <si>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</si>
  <si>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</si>
  <si>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</si>
  <si>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</si>
  <si>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</si>
  <si>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</si>
  <si>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</si>
  <si>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</si>
  <si>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</si>
  <si>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</si>
  <si>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</si>
  <si>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</si>
  <si>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</si>
  <si>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</si>
  <si>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</si>
  <si>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</si>
  <si>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</si>
  <si>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</si>
  <si>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</si>
  <si>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</si>
  <si>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</si>
  <si>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</si>
  <si>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</si>
  <si>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</si>
  <si>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</si>
  <si>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</si>
  <si>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</si>
  <si>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</si>
  <si>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</si>
  <si>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</si>
  <si>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</si>
  <si>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</si>
  <si>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</si>
  <si>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</si>
  <si>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</si>
  <si>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</si>
  <si>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</si>
  <si>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</si>
  <si>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</si>
  <si>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</si>
  <si>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</si>
  <si>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</si>
  <si>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</si>
  <si>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</si>
  <si>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</si>
  <si>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</si>
  <si>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</si>
  <si>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</si>
  <si>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</si>
  <si>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</si>
  <si>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</si>
  <si>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</si>
  <si>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</si>
  <si>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</si>
  <si>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</si>
  <si>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</si>
  <si>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</si>
  <si>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</si>
  <si>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</si>
  <si>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</si>
  <si>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</si>
  <si>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</si>
  <si>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</si>
  <si>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</si>
  <si>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</si>
  <si>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</si>
  <si>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</si>
  <si>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</si>
  <si>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</si>
  <si>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</si>
  <si>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</si>
  <si>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</si>
  <si>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</si>
  <si>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</si>
  <si>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</si>
  <si>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</si>
  <si>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</si>
  <si>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</si>
  <si>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</si>
  <si>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</si>
  <si>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</si>
  <si>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</si>
  <si>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</si>
  <si>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</si>
  <si>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</si>
  <si>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</si>
  <si>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</si>
  <si>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</si>
  <si>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</si>
  <si>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</si>
  <si>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</si>
  <si>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</si>
  <si>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</si>
  <si>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</si>
  <si>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</si>
  <si>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</si>
  <si>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</si>
  <si>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</si>
  <si>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</si>
  <si>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</si>
  <si>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</si>
  <si>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</si>
  <si>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</si>
  <si>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</si>
  <si>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</si>
  <si>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</si>
  <si>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</si>
  <si>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</si>
  <si>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</si>
  <si>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</si>
  <si>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</si>
  <si>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</si>
  <si>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</si>
  <si>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</si>
  <si>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</si>
  <si>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</si>
  <si>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</si>
  <si>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</si>
  <si>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</si>
  <si>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</si>
  <si>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</si>
  <si>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</si>
  <si>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</si>
  <si>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</si>
  <si>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</si>
  <si>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</si>
  <si>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</si>
  <si>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</si>
  <si>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</si>
  <si>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</si>
  <si>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</si>
  <si>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</si>
  <si>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</si>
  <si>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</si>
  <si>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</si>
  <si>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</si>
  <si>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</si>
  <si>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</si>
  <si>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</si>
  <si>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</si>
  <si>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</si>
  <si>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</si>
  <si>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</si>
  <si>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</si>
  <si>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</si>
  <si>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</si>
  <si>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</si>
  <si>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</si>
  <si>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</si>
  <si>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</si>
  <si>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</si>
  <si>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</si>
  <si>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</si>
  <si>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</si>
  <si>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</si>
  <si>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</si>
  <si>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</si>
  <si>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</si>
  <si>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</si>
  <si>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</si>
  <si>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</si>
  <si>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</si>
  <si>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</si>
  <si>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</si>
  <si>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</si>
  <si>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</si>
  <si>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</si>
  <si>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</si>
  <si>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</si>
  <si>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</si>
  <si>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</si>
  <si>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</si>
  <si>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</si>
  <si>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</si>
  <si>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</si>
  <si>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</si>
  <si>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</si>
  <si>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</si>
  <si>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</si>
  <si>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</si>
  <si>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</si>
  <si>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</si>
  <si>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</si>
  <si>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</si>
  <si>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</si>
  <si>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</si>
  <si>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</si>
  <si>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</si>
  <si>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</si>
  <si>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</si>
  <si>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</si>
  <si>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</si>
  <si>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</si>
  <si>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</si>
  <si>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</si>
  <si>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</si>
  <si>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</si>
  <si>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</si>
  <si>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</si>
  <si>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</si>
  <si>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</si>
  <si>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</si>
  <si>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</si>
  <si>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</si>
  <si>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</si>
  <si>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</si>
  <si>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</si>
  <si>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</si>
  <si>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</si>
  <si>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</si>
  <si>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</si>
  <si>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</si>
  <si>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</si>
  <si>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</si>
  <si>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</si>
  <si>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</si>
  <si>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</si>
  <si>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</si>
  <si>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</si>
  <si>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</si>
  <si>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</si>
  <si>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</si>
  <si>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</si>
  <si>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</si>
  <si>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</si>
  <si>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</si>
  <si>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</si>
  <si>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</si>
  <si>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</si>
  <si>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</si>
  <si>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</si>
  <si>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</si>
  <si>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</si>
  <si>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</si>
  <si>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</si>
  <si>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</si>
  <si>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</si>
  <si>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</si>
  <si>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</si>
  <si>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</si>
  <si>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</si>
  <si>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</si>
  <si>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</si>
  <si>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</si>
  <si>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</si>
  <si>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</si>
  <si>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</si>
  <si>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</si>
  <si>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</si>
  <si>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</si>
  <si>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</si>
  <si>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</si>
  <si>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</si>
  <si>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</si>
  <si>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</si>
  <si>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</si>
  <si>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</si>
  <si>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</si>
  <si>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</si>
  <si>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</si>
  <si>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</si>
  <si>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</si>
  <si>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</si>
  <si>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</si>
  <si>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</si>
  <si>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</si>
  <si>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</si>
  <si>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</si>
  <si>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</si>
  <si>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</si>
  <si>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</si>
  <si>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</si>
  <si>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</si>
  <si>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</si>
  <si>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</si>
  <si>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</si>
  <si>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</si>
  <si>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</si>
  <si>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</si>
  <si>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</si>
  <si>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</si>
  <si>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</si>
  <si>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</si>
  <si>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</si>
  <si>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</si>
  <si>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</si>
  <si>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</si>
  <si>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</si>
  <si>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</si>
  <si>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</si>
  <si>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</si>
  <si>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</si>
  <si>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</si>
  <si>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</si>
  <si>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</si>
  <si>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</si>
  <si>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</si>
  <si>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</si>
  <si>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</si>
  <si>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</si>
  <si>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</si>
  <si>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</si>
  <si>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</si>
  <si>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</si>
  <si>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</si>
  <si>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</si>
  <si>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</si>
  <si>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</si>
  <si>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</si>
  <si>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</si>
  <si>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</si>
  <si>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</si>
  <si>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</si>
  <si>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</si>
  <si>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</si>
  <si>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</si>
  <si>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</si>
  <si>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</si>
  <si>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</si>
  <si>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</si>
  <si>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</si>
  <si>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</si>
  <si>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</si>
  <si>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</si>
  <si>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</si>
  <si>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</si>
  <si>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</si>
  <si>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</si>
  <si>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</si>
  <si>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</si>
  <si>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</si>
  <si>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</si>
  <si>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</si>
  <si>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</si>
  <si>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</si>
  <si>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</si>
  <si>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</si>
  <si>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</si>
  <si>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</si>
  <si>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</si>
  <si>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</si>
  <si>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</si>
  <si>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</si>
  <si>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</si>
  <si>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</si>
  <si>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</si>
  <si>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</si>
  <si>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</si>
  <si>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</si>
  <si>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</si>
  <si>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</si>
  <si>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</si>
  <si>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</si>
  <si>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</si>
  <si>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</si>
  <si>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</si>
  <si>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</si>
  <si>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</si>
  <si>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</si>
  <si>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</si>
  <si>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</si>
  <si>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</si>
  <si>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</si>
  <si>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</si>
  <si>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</si>
  <si>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</si>
  <si>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</si>
  <si>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</si>
  <si>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</si>
  <si>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</si>
  <si>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</si>
  <si>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</si>
  <si>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</si>
  <si>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</si>
  <si>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</si>
  <si>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</si>
  <si>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</si>
  <si>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</si>
  <si>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</si>
  <si>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</si>
  <si>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</si>
  <si>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</si>
  <si>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</si>
  <si>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</si>
  <si>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</si>
  <si>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</si>
  <si>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</si>
  <si>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</si>
  <si>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</si>
  <si>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</si>
  <si>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</si>
  <si>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</si>
  <si>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</si>
  <si>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</si>
  <si>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</si>
  <si>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</si>
  <si>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</si>
  <si>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</si>
  <si>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</si>
  <si>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</si>
  <si>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</si>
  <si>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</si>
  <si>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</si>
  <si>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</si>
  <si>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</si>
  <si>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</si>
  <si>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</si>
  <si>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</si>
  <si>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</si>
  <si>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</si>
  <si>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</si>
  <si>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</si>
  <si>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</si>
  <si>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</si>
  <si>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</si>
  <si>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</si>
  <si>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</si>
  <si>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</si>
  <si>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</si>
  <si>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</si>
  <si>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</si>
  <si>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</si>
  <si>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</si>
  <si>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</si>
  <si>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</si>
  <si>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</si>
  <si>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</si>
  <si>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</si>
  <si>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</si>
  <si>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</si>
  <si>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</si>
  <si>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</si>
  <si>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</si>
  <si>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</si>
  <si>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</si>
  <si>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</si>
  <si>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</si>
  <si>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</si>
  <si>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</si>
  <si>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</si>
  <si>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</si>
  <si>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</si>
  <si>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</si>
  <si>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</si>
  <si>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</si>
  <si>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</si>
  <si>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</si>
  <si>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</si>
  <si>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</si>
  <si>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</si>
  <si>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</si>
  <si>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</si>
  <si>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</si>
  <si>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</si>
  <si>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</si>
  <si>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</si>
  <si>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</si>
  <si>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</si>
  <si>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</si>
  <si>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</si>
  <si>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</si>
  <si>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</si>
  <si>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</si>
  <si>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</si>
  <si>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</si>
  <si>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</si>
  <si>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</si>
  <si>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</si>
  <si>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</si>
  <si>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</si>
  <si>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</si>
  <si>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</si>
  <si>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</si>
  <si>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</si>
  <si>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</si>
  <si>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</si>
  <si>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</si>
  <si>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</si>
  <si>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</si>
  <si>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</si>
  <si>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</si>
  <si>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</si>
  <si>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</si>
  <si>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</si>
  <si>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</si>
  <si>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</si>
  <si>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</si>
  <si>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</si>
  <si>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</si>
  <si>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</si>
  <si>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</si>
  <si>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</si>
  <si>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</si>
  <si>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</si>
  <si>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</si>
  <si>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</si>
  <si>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</si>
  <si>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</si>
  <si>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</si>
  <si>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</si>
  <si>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</si>
  <si>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</si>
  <si>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</si>
  <si>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</si>
  <si>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</si>
  <si>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</si>
  <si>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</si>
  <si>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</si>
  <si>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</si>
  <si>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</si>
  <si>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</si>
  <si>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</si>
  <si>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</si>
  <si>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</si>
  <si>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</si>
  <si>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</si>
  <si>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</si>
  <si>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</si>
  <si>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</si>
  <si>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</si>
  <si>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</si>
  <si>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</si>
  <si>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</si>
  <si>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</si>
  <si>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</si>
  <si>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</si>
  <si>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</si>
  <si>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</si>
  <si>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</si>
  <si>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</si>
  <si>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</si>
  <si>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</si>
  <si>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</si>
  <si>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</si>
  <si>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</si>
  <si>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</si>
  <si>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</si>
  <si>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</si>
  <si>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</si>
  <si>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</si>
  <si>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</si>
  <si>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</si>
  <si>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</si>
  <si>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</si>
  <si>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</si>
  <si>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</si>
  <si>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</si>
  <si>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</si>
  <si>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</si>
  <si>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</si>
  <si>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</si>
  <si>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</si>
  <si>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</si>
  <si>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</si>
  <si>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</si>
  <si>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</si>
  <si>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</si>
  <si>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</si>
  <si>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</si>
  <si>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</si>
  <si>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</si>
  <si>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</si>
  <si>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</si>
  <si>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</si>
  <si>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</si>
  <si>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</si>
  <si>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</si>
  <si>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</si>
  <si>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</si>
  <si>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</si>
  <si>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</si>
  <si>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</si>
  <si>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</si>
  <si>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</si>
  <si>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</si>
  <si>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</si>
  <si>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</si>
  <si>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</si>
  <si>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</si>
  <si>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</si>
  <si>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</si>
  <si>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</si>
  <si>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</si>
  <si>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</si>
  <si>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</si>
  <si>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</si>
  <si>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</si>
  <si>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</si>
  <si>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</si>
  <si>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</si>
  <si>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</si>
  <si>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</si>
  <si>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</si>
  <si>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</si>
  <si>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</si>
  <si>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</si>
  <si>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</si>
  <si>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</si>
  <si>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</si>
  <si>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</si>
  <si>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</si>
  <si>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</si>
  <si>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</si>
  <si>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</si>
  <si>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</si>
  <si>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</si>
  <si>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</si>
  <si>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</si>
  <si>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</si>
  <si>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</si>
  <si>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</si>
  <si>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</si>
  <si>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</si>
  <si>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</si>
  <si>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</si>
  <si>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</si>
  <si>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</si>
  <si>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</si>
  <si>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</si>
  <si>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</si>
  <si>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</si>
  <si>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</si>
  <si>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</si>
  <si>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</si>
  <si>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</si>
  <si>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</si>
  <si>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</si>
  <si>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</si>
  <si>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</si>
  <si>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</si>
  <si>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</si>
  <si>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</si>
  <si>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</si>
  <si>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</si>
  <si>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</si>
  <si>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</si>
  <si>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</si>
  <si>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</si>
  <si>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</si>
  <si>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</si>
  <si>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</si>
  <si>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</si>
  <si>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</si>
  <si>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</si>
  <si>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</si>
  <si>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</si>
  <si>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</si>
  <si>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</si>
  <si>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</si>
  <si>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</si>
  <si>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</si>
  <si>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</si>
  <si>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</si>
  <si>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</si>
  <si>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</si>
  <si>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</si>
  <si>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</si>
  <si>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</si>
  <si>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</si>
  <si>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</si>
  <si>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</si>
  <si>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</si>
  <si>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</si>
  <si>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</si>
  <si>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</si>
  <si>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</si>
  <si>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</si>
  <si>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</si>
  <si>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</si>
  <si>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</si>
  <si>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</si>
  <si>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</si>
  <si>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</si>
  <si>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</si>
  <si>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</si>
  <si>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</si>
  <si>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</si>
  <si>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</si>
  <si>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</si>
  <si>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</si>
  <si>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</si>
  <si>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</si>
  <si>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</si>
  <si>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</si>
  <si>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</si>
  <si>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</si>
  <si>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</si>
  <si>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</si>
  <si>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</si>
  <si>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</si>
  <si>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</si>
  <si>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</si>
  <si>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</si>
  <si>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</si>
  <si>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</si>
  <si>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</si>
  <si>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</si>
  <si>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</si>
  <si>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</si>
  <si>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</si>
  <si>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</si>
  <si>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</si>
  <si>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</si>
  <si>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</si>
  <si>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</si>
  <si>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</si>
  <si>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</si>
  <si>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</si>
  <si>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</si>
  <si>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</si>
  <si>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</si>
  <si>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</si>
  <si>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</si>
  <si>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</si>
  <si>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</si>
  <si>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</si>
  <si>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</si>
  <si>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</si>
  <si>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</si>
  <si>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</si>
  <si>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</si>
  <si>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</si>
  <si>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</si>
  <si>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</si>
  <si>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</si>
  <si>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</si>
  <si>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</si>
  <si>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</si>
  <si>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</si>
  <si>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</si>
  <si>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</si>
  <si>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</si>
  <si>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</si>
  <si>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</si>
  <si>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</si>
  <si>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</si>
  <si>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</si>
  <si>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</si>
  <si>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</si>
  <si>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</si>
  <si>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</si>
  <si>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</si>
  <si>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</si>
  <si>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</si>
  <si>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</si>
  <si>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</si>
  <si>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</si>
  <si>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</si>
  <si>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</si>
  <si>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</si>
  <si>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</si>
  <si>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</si>
  <si>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</si>
  <si>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</si>
  <si>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</si>
  <si>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</si>
  <si>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</si>
  <si>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</si>
  <si>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</si>
  <si>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</si>
  <si>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</si>
  <si>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</si>
  <si>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</si>
  <si>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</si>
  <si>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</si>
  <si>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</si>
  <si>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</si>
  <si>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</si>
  <si>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</si>
  <si>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</si>
  <si>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</si>
  <si>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</si>
  <si>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</si>
  <si>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</si>
  <si>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</si>
  <si>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</si>
  <si>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</si>
  <si>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</si>
  <si>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</si>
  <si>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</si>
  <si>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</si>
  <si>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</si>
  <si>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</si>
  <si>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</si>
  <si>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</si>
  <si>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</si>
  <si>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</si>
  <si>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</si>
  <si>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</si>
  <si>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</si>
  <si>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</si>
  <si>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</si>
  <si>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</si>
  <si>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</si>
  <si>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</si>
  <si>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</si>
  <si>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</si>
  <si>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</si>
  <si>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</si>
  <si>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</si>
  <si>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</si>
  <si>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</si>
  <si>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</si>
  <si>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</si>
  <si>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</si>
  <si>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</si>
  <si>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</si>
  <si>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</si>
  <si>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</si>
  <si>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</si>
  <si>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</si>
  <si>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</si>
  <si>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</si>
  <si>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</si>
  <si>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</si>
  <si>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</si>
  <si>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</si>
  <si>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</si>
  <si>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</si>
  <si>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</si>
  <si>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</si>
  <si>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</si>
  <si>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</si>
  <si>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</si>
  <si>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</si>
  <si>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</si>
  <si>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</si>
  <si>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</si>
  <si>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</si>
  <si>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</si>
  <si>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</si>
  <si>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</si>
  <si>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</si>
  <si>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</si>
  <si>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</si>
  <si>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</si>
  <si>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</si>
  <si>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</si>
  <si>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</si>
  <si>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</si>
  <si>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</si>
  <si>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</si>
  <si>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</si>
  <si>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</si>
  <si>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</si>
  <si>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</si>
  <si>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</si>
  <si>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</si>
  <si>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</si>
  <si>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</si>
  <si>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</si>
  <si>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</si>
  <si>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</si>
  <si>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</si>
  <si>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</si>
  <si>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</si>
  <si>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</si>
  <si>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</si>
  <si>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</si>
  <si>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</si>
  <si>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</si>
  <si>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</si>
  <si>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</si>
  <si>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</si>
  <si>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</si>
  <si>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</si>
  <si>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</si>
  <si>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</si>
  <si>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</si>
  <si>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</si>
  <si>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</si>
  <si>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</si>
  <si>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</si>
  <si>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</si>
  <si>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</si>
  <si>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</si>
  <si>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</si>
  <si>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</si>
  <si>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</si>
  <si>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</si>
  <si>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</si>
  <si>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</si>
  <si>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</si>
  <si>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</si>
  <si>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</si>
  <si>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</si>
  <si>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</si>
  <si>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</si>
  <si>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</si>
  <si>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</si>
  <si>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</si>
  <si>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</si>
  <si>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</si>
  <si>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</si>
  <si>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</si>
  <si>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</si>
  <si>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</si>
  <si>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</si>
  <si>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</si>
  <si>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</si>
  <si>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</si>
  <si>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</si>
  <si>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</si>
  <si>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</si>
  <si>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</si>
  <si>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</si>
  <si>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</si>
  <si>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</si>
  <si>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</si>
  <si>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</si>
  <si>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</si>
  <si>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</si>
  <si>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</si>
  <si>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</si>
  <si>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</si>
  <si>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</si>
  <si>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</si>
  <si>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</si>
  <si>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</si>
  <si>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</si>
  <si>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</si>
  <si>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</si>
  <si>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</si>
  <si>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</si>
  <si>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</si>
  <si>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</si>
  <si>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</si>
  <si>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</si>
  <si>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</si>
  <si>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</si>
  <si>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</si>
  <si>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</si>
  <si>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</si>
  <si>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</si>
  <si>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</si>
  <si>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</si>
  <si>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</si>
  <si>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</si>
  <si>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</si>
  <si>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</si>
  <si>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</si>
  <si>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</si>
  <si>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</si>
  <si>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</si>
  <si>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</si>
  <si>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</si>
  <si>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</si>
  <si>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</si>
  <si>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</si>
  <si>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</si>
  <si>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</si>
  <si>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</si>
  <si>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</si>
  <si>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</si>
  <si>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</si>
  <si>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</si>
  <si>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</si>
  <si>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</si>
  <si>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</si>
  <si>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</si>
  <si>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</si>
  <si>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</si>
  <si>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</si>
  <si>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</si>
  <si>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</si>
  <si>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</si>
  <si>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</si>
  <si>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</si>
  <si>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</si>
  <si>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</si>
  <si>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</si>
  <si>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</si>
  <si>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</si>
  <si>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</si>
  <si>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</si>
  <si>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</si>
  <si>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</si>
  <si>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</si>
  <si>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</si>
  <si>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</si>
  <si>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</si>
  <si>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</si>
  <si>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</si>
  <si>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</si>
  <si>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</si>
  <si>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</si>
  <si>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</si>
  <si>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</si>
  <si>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</si>
  <si>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</si>
  <si>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</si>
  <si>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</si>
  <si>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</si>
  <si>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</si>
  <si>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</si>
  <si>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</si>
  <si>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</si>
  <si>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</si>
  <si>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</si>
  <si>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</si>
  <si>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</si>
  <si>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</si>
  <si>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</si>
  <si>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</si>
  <si>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</si>
  <si>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</si>
  <si>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</si>
  <si>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</si>
  <si>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</si>
  <si>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</si>
  <si>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</si>
  <si>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</si>
  <si>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</si>
  <si>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</si>
  <si>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</si>
  <si>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</si>
  <si>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</si>
  <si>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</si>
  <si>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</si>
  <si>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</si>
  <si>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</si>
  <si>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</si>
  <si>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</si>
  <si>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</si>
  <si>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</si>
  <si>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</si>
  <si>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</si>
  <si>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</si>
  <si>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</si>
  <si>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</si>
  <si>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</si>
  <si>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</si>
  <si>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</si>
  <si>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</si>
  <si>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</si>
  <si>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</si>
  <si>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</si>
  <si>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</si>
  <si>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</si>
  <si>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</si>
  <si>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</si>
  <si>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</si>
  <si>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</si>
  <si>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</si>
  <si>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</si>
  <si>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</si>
  <si>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</si>
  <si>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</si>
  <si>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</si>
  <si>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</si>
  <si>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</si>
  <si>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</si>
  <si>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</si>
  <si>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</si>
  <si>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</si>
  <si>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</si>
  <si>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</si>
  <si>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</si>
  <si>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</si>
  <si>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</si>
  <si>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</si>
  <si>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</si>
  <si>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</si>
  <si>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</si>
  <si>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</si>
  <si>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</si>
  <si>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</si>
  <si>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</si>
  <si>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</si>
  <si>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</si>
  <si>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</si>
  <si>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</si>
  <si>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</si>
  <si>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</si>
  <si>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</si>
  <si>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</si>
  <si>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</si>
  <si>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</si>
  <si>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</si>
  <si>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</si>
  <si>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</si>
  <si>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</si>
  <si>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</si>
  <si>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</si>
  <si>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</si>
  <si>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</si>
  <si>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</si>
  <si>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</si>
  <si>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</si>
  <si>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</si>
  <si>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</si>
  <si>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</si>
  <si>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</si>
  <si>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</si>
  <si>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</si>
  <si>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</si>
  <si>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</si>
  <si>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</si>
  <si>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</si>
  <si>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</si>
  <si>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</si>
  <si>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</si>
  <si>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</si>
  <si>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</si>
  <si>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</si>
  <si>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</si>
  <si>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</si>
  <si>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</si>
  <si>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</si>
  <si>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</si>
  <si>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</si>
  <si>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</si>
  <si>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</si>
  <si>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</si>
  <si>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</si>
  <si>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</si>
  <si>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</si>
  <si>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</si>
  <si>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</si>
  <si>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</si>
  <si>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</si>
  <si>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</si>
  <si>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</si>
  <si>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</si>
  <si>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</si>
  <si>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</si>
  <si>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</si>
  <si>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</si>
  <si>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</si>
  <si>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</si>
  <si>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</si>
  <si>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</si>
  <si>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</si>
  <si>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</si>
  <si>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</si>
  <si>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</si>
  <si>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</si>
  <si>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</si>
  <si>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</si>
  <si>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</si>
  <si>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</si>
  <si>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</si>
  <si>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</si>
  <si>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</si>
  <si>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</si>
  <si>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</si>
  <si>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</si>
  <si>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</si>
  <si>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</si>
  <si>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</si>
  <si>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</si>
  <si>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</si>
  <si>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</si>
  <si>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</si>
  <si>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</si>
  <si>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</si>
  <si>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</si>
  <si>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</si>
  <si>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</si>
  <si>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</si>
  <si>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</si>
  <si>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</si>
  <si>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</si>
  <si>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</si>
  <si>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</si>
  <si>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</si>
  <si>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</si>
  <si>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</si>
  <si>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</si>
  <si>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</si>
  <si>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</si>
  <si>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</si>
  <si>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</si>
  <si>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</si>
  <si>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</si>
  <si>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</si>
  <si>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</si>
  <si>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</si>
  <si>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</si>
  <si>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</si>
  <si>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</si>
  <si>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</si>
  <si>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</si>
  <si>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</si>
  <si>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</si>
  <si>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</si>
  <si>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</si>
  <si>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</si>
  <si>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</si>
  <si>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</si>
  <si>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</si>
  <si>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</si>
  <si>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</si>
  <si>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</si>
  <si>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</si>
  <si>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</si>
  <si>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</si>
  <si>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</si>
  <si>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</si>
  <si>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</si>
  <si>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</si>
  <si>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</si>
  <si>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</si>
  <si>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</si>
  <si>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</si>
  <si>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</si>
  <si>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</si>
  <si>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</si>
  <si>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</si>
  <si>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</si>
  <si>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</si>
  <si>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</si>
  <si>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</si>
  <si>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</si>
  <si>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</si>
  <si>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</si>
  <si>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</si>
  <si>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</si>
  <si>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</si>
  <si>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</si>
  <si>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</si>
  <si>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</si>
  <si>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</si>
  <si>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</si>
  <si>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</si>
  <si>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</si>
  <si>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</si>
  <si>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</si>
  <si>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</si>
  <si>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</si>
  <si>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</si>
  <si>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</si>
  <si>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</si>
  <si>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</si>
  <si>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</si>
  <si>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</si>
  <si>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</si>
  <si>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</si>
  <si>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</si>
  <si>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</si>
  <si>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</si>
  <si>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</si>
  <si>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</si>
  <si>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</si>
  <si>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</si>
  <si>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</si>
  <si>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</si>
  <si>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</si>
  <si>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</si>
  <si>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</si>
  <si>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</si>
  <si>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</si>
  <si>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</si>
  <si>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</si>
  <si>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</si>
  <si>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</si>
  <si>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</si>
  <si>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</si>
  <si>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</si>
  <si>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</si>
  <si>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</si>
  <si>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</si>
  <si>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</si>
  <si>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</si>
  <si>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</si>
  <si>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</si>
  <si>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</si>
  <si>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</si>
  <si>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</si>
  <si>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</si>
  <si>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</si>
  <si>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</si>
  <si>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</si>
  <si>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</si>
  <si>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</si>
  <si>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</si>
  <si>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</si>
  <si>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</si>
  <si>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</si>
  <si>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</si>
  <si>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</si>
  <si>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</si>
  <si>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</si>
  <si>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</si>
  <si>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</si>
  <si>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</si>
  <si>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</si>
  <si>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</si>
  <si>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</si>
  <si>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</si>
  <si>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</si>
  <si>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</si>
  <si>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</si>
  <si>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</si>
  <si>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</si>
  <si>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</si>
  <si>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</si>
  <si>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</si>
  <si>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</si>
  <si>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</si>
  <si>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</si>
  <si>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</si>
  <si>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</si>
  <si>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</si>
  <si>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</si>
  <si>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</si>
  <si>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</si>
  <si>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</si>
  <si>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</si>
  <si>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</si>
  <si>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</si>
  <si>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</si>
  <si>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</si>
  <si>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</si>
  <si>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</si>
  <si>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</si>
  <si>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</si>
  <si>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</si>
  <si>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</si>
  <si>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</si>
  <si>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</si>
  <si>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</si>
  <si>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</si>
  <si>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</si>
  <si>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</si>
  <si>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</si>
  <si>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</si>
  <si>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</si>
  <si>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</si>
  <si>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</si>
  <si>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</si>
  <si>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</si>
  <si>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</si>
  <si>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</si>
  <si>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</si>
  <si>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</si>
  <si>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</si>
  <si>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</si>
  <si>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</si>
  <si>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</si>
  <si>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</si>
  <si>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</si>
  <si>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</si>
  <si>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</si>
  <si>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</si>
  <si>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</si>
  <si>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</si>
  <si>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</si>
  <si>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</si>
  <si>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</si>
  <si>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</si>
  <si>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</si>
  <si>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</si>
  <si>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</si>
  <si>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</si>
  <si>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</si>
  <si>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</si>
  <si>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</si>
  <si>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</si>
  <si>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</si>
  <si>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</si>
  <si>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</si>
  <si>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</si>
  <si>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</si>
  <si>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</si>
  <si>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</si>
  <si>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</si>
  <si>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</si>
  <si>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</si>
  <si>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</si>
  <si>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</si>
  <si>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</si>
  <si>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</si>
  <si>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</si>
  <si>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</si>
  <si>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</si>
  <si>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</si>
  <si>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</si>
  <si>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</si>
  <si>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</si>
  <si>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</si>
  <si>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</si>
  <si>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</si>
  <si>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</si>
  <si>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</si>
  <si>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</si>
  <si>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</si>
  <si>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</si>
  <si>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</si>
  <si>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</si>
  <si>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</si>
  <si>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</si>
  <si>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</si>
  <si>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</si>
  <si>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</si>
  <si>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</si>
  <si>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</si>
  <si>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</si>
  <si>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</si>
  <si>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</si>
  <si>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</si>
  <si>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</si>
  <si>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</si>
  <si>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</si>
  <si>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</si>
  <si>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</si>
  <si>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</si>
  <si>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</si>
  <si>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</si>
  <si>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</si>
  <si>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</si>
  <si>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</si>
  <si>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</si>
  <si>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</si>
  <si>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</si>
  <si>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</si>
  <si>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</si>
  <si>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</si>
  <si>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</si>
  <si>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</si>
  <si>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</si>
  <si>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</si>
  <si>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</si>
  <si>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</si>
  <si>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</si>
  <si>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</si>
  <si>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</si>
  <si>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</si>
  <si>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</si>
  <si>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</si>
  <si>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</si>
  <si>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</si>
  <si>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</si>
  <si>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</si>
  <si>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</si>
  <si>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</si>
  <si>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</si>
  <si>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</si>
  <si>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</si>
  <si>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</si>
  <si>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</si>
  <si>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</si>
  <si>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</si>
  <si>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</si>
  <si>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</si>
  <si>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</si>
  <si>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</si>
  <si>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</si>
  <si>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</si>
  <si>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</si>
  <si>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</si>
  <si>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</si>
  <si>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</si>
  <si>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</si>
  <si>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</si>
  <si>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</si>
  <si>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</si>
  <si>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</si>
  <si>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</si>
  <si>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</si>
  <si>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</si>
  <si>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</si>
  <si>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</si>
  <si>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</si>
  <si>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</si>
  <si>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</si>
  <si>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</si>
  <si>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</si>
  <si>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</si>
  <si>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</si>
  <si>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</si>
  <si>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</si>
  <si>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</si>
  <si>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</si>
  <si>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</si>
  <si>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</si>
  <si>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</si>
  <si>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</si>
  <si>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</si>
  <si>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</si>
  <si>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</si>
  <si>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</si>
  <si>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</si>
  <si>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</si>
  <si>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</si>
  <si>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</si>
  <si>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</si>
  <si>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</si>
  <si>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</si>
  <si>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</si>
  <si>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</si>
  <si>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</si>
  <si>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</si>
  <si>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</si>
  <si>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</si>
  <si>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</si>
  <si>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</si>
  <si>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</si>
  <si>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</si>
  <si>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</si>
  <si>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</si>
  <si>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</si>
  <si>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</si>
  <si>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</si>
  <si>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</si>
  <si>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</si>
  <si>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</si>
  <si>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</si>
  <si>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</si>
  <si>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</si>
  <si>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</si>
  <si>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</si>
  <si>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</si>
  <si>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</si>
  <si>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</si>
  <si>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</si>
  <si>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</si>
  <si>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</si>
  <si>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</si>
  <si>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</si>
  <si>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</si>
  <si>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</si>
  <si>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</si>
  <si>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</si>
  <si>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</si>
  <si>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</si>
  <si>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</si>
  <si>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</si>
  <si>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</si>
  <si>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</si>
  <si>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</si>
  <si>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</si>
  <si>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</si>
  <si>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</si>
  <si>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</si>
  <si>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</si>
  <si>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</si>
  <si>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</si>
  <si>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</si>
  <si>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</si>
  <si>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</si>
  <si>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</si>
  <si>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</si>
  <si>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</si>
  <si>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</si>
  <si>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</si>
  <si>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</si>
  <si>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</si>
  <si>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</si>
  <si>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</si>
  <si>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</si>
  <si>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</si>
  <si>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</si>
  <si>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</si>
  <si>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</si>
  <si>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</si>
  <si>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</si>
  <si>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</si>
  <si>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</si>
  <si>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</si>
  <si>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</si>
  <si>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</si>
  <si>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</si>
  <si>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</si>
  <si>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</si>
  <si>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</si>
  <si>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</si>
  <si>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</si>
  <si>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</si>
  <si>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</si>
  <si>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</si>
  <si>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</si>
  <si>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</si>
  <si>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</si>
  <si>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</si>
  <si>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</si>
  <si>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</si>
  <si>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</si>
  <si>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</si>
  <si>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</si>
  <si>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</si>
  <si>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</si>
  <si>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</si>
  <si>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</si>
  <si>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</si>
  <si>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</si>
  <si>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</si>
  <si>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</si>
  <si>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</si>
  <si>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</si>
  <si>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</si>
  <si>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</si>
  <si>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</si>
  <si>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</si>
  <si>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</si>
  <si>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</si>
  <si>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</si>
  <si>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</si>
  <si>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</si>
  <si>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</si>
  <si>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</si>
  <si>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</si>
  <si>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</si>
  <si>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</si>
  <si>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</si>
  <si>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</si>
  <si>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</si>
  <si>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</si>
  <si>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</si>
  <si>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</si>
  <si>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</si>
  <si>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</si>
  <si>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</si>
  <si>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</si>
  <si>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</si>
  <si>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</si>
  <si>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</si>
  <si>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</si>
  <si>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</si>
  <si>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</si>
  <si>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</si>
  <si>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</si>
  <si>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</si>
  <si>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</si>
  <si>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</si>
  <si>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</si>
  <si>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</si>
  <si>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</si>
  <si>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</si>
  <si>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</si>
  <si>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</si>
  <si>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</si>
  <si>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</si>
  <si>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</si>
  <si>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</si>
  <si>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</si>
  <si>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</si>
  <si>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</si>
  <si>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</si>
  <si>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</si>
  <si>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</si>
  <si>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</si>
  <si>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</si>
  <si>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</si>
  <si>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</si>
  <si>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</si>
  <si>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</si>
  <si>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</si>
  <si>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</si>
  <si>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</si>
  <si>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</si>
  <si>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</si>
  <si>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</si>
  <si>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</si>
  <si>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</si>
  <si>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</si>
  <si>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</si>
  <si>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</si>
  <si>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</si>
  <si>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</si>
  <si>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</si>
  <si>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</si>
  <si>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</si>
  <si>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</si>
  <si>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</si>
  <si>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</si>
  <si>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</si>
  <si>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</si>
  <si>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</si>
  <si>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</si>
  <si>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</si>
  <si>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</si>
  <si>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</si>
  <si>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</si>
  <si>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</si>
  <si>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</si>
  <si>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</si>
  <si>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</si>
  <si>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</si>
  <si>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</si>
  <si>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</si>
  <si>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</si>
  <si>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</si>
  <si>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</si>
  <si>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</si>
  <si>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</si>
  <si>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</si>
  <si>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</si>
  <si>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</si>
  <si>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</si>
  <si>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</si>
  <si>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</si>
  <si>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</si>
  <si>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</si>
  <si>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</si>
  <si>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</si>
  <si>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</si>
  <si>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</si>
  <si>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</si>
  <si>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</si>
  <si>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</si>
  <si>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</si>
  <si>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</si>
  <si>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</si>
  <si>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</si>
  <si>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</si>
  <si>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</si>
  <si>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</si>
  <si>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</si>
  <si>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</si>
  <si>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</si>
  <si>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</si>
  <si>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</si>
  <si>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</si>
  <si>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</si>
  <si>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</si>
  <si>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</si>
  <si>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</si>
  <si>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</si>
  <si>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</si>
  <si>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</si>
  <si>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</si>
  <si>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</si>
  <si>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</si>
  <si>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</si>
  <si>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</si>
  <si>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</si>
  <si>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</si>
  <si>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</si>
  <si>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</si>
  <si>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</si>
  <si>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</si>
  <si>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</si>
  <si>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</si>
  <si>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</si>
  <si>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</si>
  <si>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</si>
  <si>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</si>
  <si>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</si>
  <si>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</si>
  <si>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</si>
  <si>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</si>
  <si>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</si>
  <si>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</si>
  <si>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</si>
  <si>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</si>
  <si>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</si>
  <si>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</si>
  <si>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</si>
  <si>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</si>
  <si>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</si>
  <si>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</si>
  <si>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</si>
  <si>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</si>
  <si>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</si>
  <si>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</si>
  <si>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</si>
  <si>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</si>
  <si>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</si>
  <si>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</si>
  <si>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</si>
  <si>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</si>
  <si>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</si>
  <si>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</si>
  <si>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</si>
  <si>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</si>
  <si>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</si>
  <si>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</si>
  <si>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</si>
  <si>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</si>
  <si>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</si>
  <si>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</si>
  <si>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</si>
  <si>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</si>
  <si>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</si>
  <si>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</si>
  <si>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</si>
  <si>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</si>
  <si>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</si>
  <si>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</si>
  <si>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</si>
  <si>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</si>
  <si>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</si>
  <si>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</si>
  <si>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</si>
  <si>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</si>
  <si>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</si>
  <si>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</si>
  <si>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</si>
  <si>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</si>
  <si>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</si>
  <si>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</si>
  <si>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</si>
  <si>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</si>
  <si>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</si>
  <si>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</si>
  <si>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</si>
  <si>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</si>
  <si>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</si>
  <si>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</si>
  <si>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</si>
  <si>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</si>
  <si>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</si>
  <si>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</si>
  <si>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</si>
  <si>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</si>
  <si>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</si>
  <si>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</si>
  <si>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</si>
  <si>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</si>
  <si>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</si>
  <si>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</si>
  <si>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</si>
  <si>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</si>
  <si>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</si>
  <si>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</si>
  <si>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</si>
  <si>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</si>
  <si>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</si>
  <si>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</si>
  <si>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</si>
  <si>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</si>
  <si>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</si>
  <si>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</si>
  <si>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</si>
  <si>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</si>
  <si>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</si>
  <si>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</si>
  <si>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</si>
  <si>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</si>
  <si>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</si>
  <si>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</si>
  <si>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</si>
  <si>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</si>
  <si>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</si>
  <si>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</si>
  <si>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</si>
  <si>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</si>
  <si>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</si>
  <si>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</si>
  <si>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</si>
  <si>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</si>
  <si>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</si>
  <si>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</si>
  <si>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</si>
  <si>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</si>
  <si>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</si>
  <si>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</si>
  <si>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</si>
  <si>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</si>
  <si>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</si>
  <si>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</si>
  <si>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</si>
  <si>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</si>
  <si>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</si>
  <si>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</si>
  <si>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</si>
  <si>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</si>
  <si>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</si>
  <si>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</si>
  <si>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</si>
  <si>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</si>
  <si>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</si>
  <si>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</si>
  <si>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</si>
  <si>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</si>
  <si>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</si>
  <si>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</si>
  <si>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</si>
  <si>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</si>
  <si>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</si>
  <si>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</si>
  <si>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</si>
  <si>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</si>
  <si>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</si>
  <si>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</si>
  <si>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</si>
  <si>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</si>
  <si>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</si>
  <si>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</si>
  <si>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</si>
  <si>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</si>
  <si>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</si>
  <si>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</si>
  <si>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</si>
  <si>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</si>
  <si>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</si>
  <si>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</si>
  <si>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</si>
  <si>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</si>
  <si>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</si>
  <si>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</si>
  <si>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</si>
  <si>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</si>
  <si>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</si>
  <si>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</si>
  <si>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</si>
  <si>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</si>
  <si>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</si>
  <si>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</si>
  <si>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</si>
  <si>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</si>
  <si>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</si>
  <si>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</si>
  <si>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</si>
  <si>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</si>
  <si>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</si>
  <si>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</si>
  <si>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</si>
  <si>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</si>
  <si>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</si>
  <si>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</si>
  <si>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</si>
  <si>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</si>
  <si>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</si>
  <si>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</si>
  <si>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</si>
  <si>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</si>
  <si>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</si>
  <si>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</si>
  <si>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</si>
  <si>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</si>
  <si>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</si>
  <si>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</si>
  <si>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</si>
  <si>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</si>
  <si>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</si>
  <si>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</si>
  <si>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</si>
  <si>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</si>
  <si>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</si>
  <si>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</si>
  <si>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</si>
  <si>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</si>
  <si>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</si>
  <si>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</si>
  <si>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</si>
  <si>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</si>
  <si>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</si>
  <si>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</si>
  <si>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</si>
  <si>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</si>
  <si>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</si>
  <si>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</si>
  <si>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</si>
  <si>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</si>
  <si>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</si>
  <si>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</si>
  <si>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</si>
  <si>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</si>
  <si>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</si>
  <si>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</si>
  <si>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</si>
  <si>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</si>
  <si>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</si>
  <si>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</si>
  <si>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</si>
  <si>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</si>
  <si>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</si>
  <si>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</si>
  <si>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</si>
  <si>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</si>
  <si>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</si>
  <si>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</si>
  <si>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</si>
  <si>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</si>
  <si>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</si>
  <si>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</si>
  <si>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</si>
  <si>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</si>
  <si>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</si>
  <si>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</si>
  <si>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</si>
  <si>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</si>
  <si>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</si>
  <si>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</si>
  <si>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</si>
  <si>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</si>
  <si>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</si>
  <si>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</si>
  <si>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</si>
  <si>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</si>
  <si>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</si>
  <si>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</si>
  <si>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</si>
  <si>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</si>
  <si>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</si>
  <si>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</si>
  <si>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</si>
  <si>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</si>
  <si>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</si>
  <si>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</si>
  <si>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</si>
  <si>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</si>
  <si>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</si>
  <si>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</si>
  <si>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</si>
  <si>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</si>
  <si>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</si>
  <si>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</si>
  <si>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</si>
  <si>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</si>
  <si>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</si>
  <si>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</si>
  <si>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</si>
  <si>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</si>
  <si>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</si>
  <si>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</si>
  <si>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</si>
  <si>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</si>
  <si>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</si>
  <si>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</si>
  <si>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</si>
  <si>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</si>
  <si>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</si>
  <si>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</si>
  <si>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</si>
  <si>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</si>
  <si>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</si>
  <si>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</si>
  <si>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</si>
  <si>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</si>
  <si>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</si>
  <si>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</si>
  <si>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</si>
  <si>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</si>
  <si>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</si>
  <si>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</si>
  <si>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</si>
  <si>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</si>
  <si>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</si>
  <si>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</si>
  <si>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</si>
  <si>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</si>
  <si>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</si>
  <si>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</si>
  <si>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</si>
  <si>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</si>
  <si>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</si>
  <si>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</si>
  <si>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</si>
  <si>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</si>
  <si>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</si>
  <si>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</si>
  <si>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</si>
  <si>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</si>
  <si>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</si>
  <si>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</si>
  <si>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</si>
  <si>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</si>
  <si>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</si>
  <si>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</si>
  <si>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</si>
  <si>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</si>
  <si>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</si>
  <si>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</si>
  <si>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</si>
  <si>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</si>
  <si>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</si>
  <si>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</si>
  <si>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</si>
  <si>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</si>
  <si>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</si>
  <si>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</si>
  <si>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</si>
  <si>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</si>
  <si>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</si>
  <si>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</si>
  <si>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</si>
  <si>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</si>
  <si>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</si>
  <si>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</si>
  <si>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</si>
  <si>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</si>
  <si>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</si>
  <si>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</si>
  <si>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</si>
  <si>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</si>
  <si>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</si>
  <si>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</si>
  <si>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</si>
  <si>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</si>
  <si>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</si>
  <si>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</si>
  <si>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</si>
  <si>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</si>
  <si>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</si>
  <si>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</si>
  <si>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</si>
  <si>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</si>
  <si>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</si>
  <si>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</si>
  <si>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</si>
  <si>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</si>
  <si>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</si>
  <si>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</si>
  <si>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</si>
  <si>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</si>
  <si>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</si>
  <si>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</si>
  <si>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</si>
  <si>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</si>
  <si>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</si>
  <si>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</si>
  <si>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</si>
  <si>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</si>
  <si>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</si>
  <si>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</si>
  <si>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</si>
  <si>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</si>
  <si>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</si>
  <si>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</si>
  <si>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</si>
  <si>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</si>
  <si>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</si>
  <si>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</si>
  <si>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</si>
  <si>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</si>
  <si>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</si>
  <si>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</si>
  <si>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</si>
  <si>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</si>
  <si>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</si>
  <si>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</si>
  <si>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</si>
  <si>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</si>
  <si>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</si>
  <si>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</si>
  <si>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</si>
  <si>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</si>
  <si>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</si>
  <si>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</si>
  <si>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</si>
  <si>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</si>
  <si>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</si>
  <si>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</si>
  <si>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</si>
  <si>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</si>
  <si>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</si>
  <si>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</si>
  <si>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</si>
  <si>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</si>
  <si>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</si>
  <si>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</si>
  <si>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</si>
  <si>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</si>
  <si>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</si>
  <si>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</si>
  <si>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</si>
  <si>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</si>
  <si>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</si>
  <si>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</si>
  <si>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</si>
  <si>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</si>
  <si>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</si>
  <si>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</si>
  <si>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</si>
  <si>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</si>
  <si>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</si>
  <si>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</si>
  <si>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</si>
  <si>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</si>
  <si>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</si>
  <si>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</si>
  <si>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</si>
  <si>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</si>
  <si>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</si>
  <si>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</si>
  <si>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</si>
  <si>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</si>
  <si>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</si>
  <si>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</si>
  <si>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</si>
  <si>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</si>
  <si>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</si>
  <si>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</si>
  <si>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</si>
  <si>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</si>
  <si>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</si>
  <si>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</si>
  <si>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</si>
  <si>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</si>
  <si>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</si>
  <si>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</si>
  <si>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</si>
  <si>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</si>
  <si>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</si>
  <si>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</si>
  <si>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</si>
  <si>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</si>
  <si>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</si>
  <si>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</si>
  <si>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</si>
  <si>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</si>
  <si>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</si>
  <si>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</si>
  <si>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</si>
  <si>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</si>
  <si>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</si>
  <si>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</si>
  <si>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</si>
  <si>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</si>
  <si>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</si>
  <si>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</si>
  <si>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</si>
  <si>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</si>
  <si>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</si>
  <si>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</si>
  <si>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</si>
  <si>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</si>
  <si>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</si>
  <si>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</si>
  <si>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</si>
  <si>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</si>
  <si>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</si>
  <si>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</si>
  <si>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</si>
  <si>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</si>
  <si>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</si>
  <si>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</si>
  <si>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</si>
  <si>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</si>
  <si>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</si>
  <si>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</si>
  <si>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</si>
  <si>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</si>
  <si>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</si>
  <si>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</si>
  <si>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</si>
  <si>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</si>
  <si>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</si>
  <si>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</si>
  <si>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</si>
  <si>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</si>
  <si>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</si>
  <si>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</si>
  <si>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</si>
  <si>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</si>
  <si>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</si>
  <si>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</si>
  <si>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</si>
  <si>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</si>
  <si>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</si>
  <si>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</si>
  <si>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</si>
  <si>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</si>
  <si>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</si>
  <si>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</si>
  <si>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</si>
  <si>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</si>
  <si>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</si>
  <si>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</si>
  <si>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</si>
  <si>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</si>
  <si>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</si>
  <si>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</si>
  <si>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</si>
  <si>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</si>
  <si>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</si>
  <si>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</si>
  <si>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</si>
  <si>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</si>
  <si>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</si>
  <si>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</si>
  <si>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</si>
  <si>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</si>
  <si>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</si>
  <si>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</si>
  <si>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</si>
  <si>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</si>
  <si>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</si>
  <si>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</si>
  <si>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</si>
  <si>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</si>
  <si>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</si>
  <si>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</si>
  <si>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</si>
  <si>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</si>
  <si>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</si>
  <si>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</si>
  <si>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</si>
  <si>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</si>
  <si>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</si>
  <si>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</si>
  <si>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</si>
  <si>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</si>
  <si>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</si>
  <si>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</si>
  <si>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</si>
  <si>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</si>
  <si>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</si>
  <si>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</si>
  <si>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</si>
  <si>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</si>
  <si>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</si>
  <si>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</si>
  <si>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</si>
  <si>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</si>
  <si>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</si>
  <si>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</si>
  <si>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</si>
  <si>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</si>
  <si>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</si>
  <si>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</si>
  <si>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</si>
  <si>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</si>
  <si>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</si>
  <si>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</si>
  <si>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</si>
  <si>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</si>
  <si>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</si>
  <si>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</si>
  <si>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</si>
  <si>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</si>
  <si>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</si>
  <si>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</si>
  <si>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</si>
  <si>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</si>
  <si>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</si>
  <si>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</si>
  <si>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</si>
  <si>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</si>
  <si>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</si>
  <si>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</si>
  <si>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</si>
  <si>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</si>
  <si>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</si>
  <si>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</si>
  <si>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</si>
  <si>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</si>
  <si>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</si>
  <si>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</si>
  <si>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</si>
  <si>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</si>
  <si>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</si>
  <si>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</si>
  <si>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</si>
  <si>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</si>
  <si>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</si>
  <si>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</si>
  <si>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</si>
  <si>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</si>
  <si>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</si>
  <si>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</si>
  <si>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</si>
  <si>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</si>
  <si>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</si>
  <si>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</si>
  <si>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</si>
  <si>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</si>
  <si>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</si>
  <si>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</si>
  <si>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</si>
  <si>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</si>
  <si>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</si>
  <si>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</si>
  <si>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</si>
  <si>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</si>
  <si>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</si>
  <si>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</si>
  <si>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</si>
  <si>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</si>
  <si>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</si>
  <si>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</si>
  <si>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</si>
  <si>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</si>
  <si>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</si>
  <si>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</si>
  <si>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</si>
  <si>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</si>
  <si>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</si>
  <si>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</si>
  <si>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</si>
  <si>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</si>
  <si>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</si>
  <si>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</si>
  <si>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</si>
  <si>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</si>
  <si>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</si>
  <si>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</si>
  <si>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</si>
  <si>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</si>
  <si>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</si>
  <si>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</si>
  <si>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</si>
  <si>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</si>
  <si>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</si>
  <si>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</si>
  <si>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</si>
  <si>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</si>
  <si>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</si>
  <si>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</si>
  <si>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</si>
  <si>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</si>
  <si>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</si>
  <si>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</si>
  <si>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</si>
  <si>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</si>
  <si>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</si>
  <si>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</si>
  <si>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</si>
  <si>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</si>
  <si>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</si>
  <si>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</si>
  <si>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</si>
  <si>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</si>
  <si>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</si>
  <si>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</si>
  <si>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</si>
  <si>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</si>
  <si>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</si>
  <si>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</si>
  <si>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</si>
  <si>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</si>
  <si>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</si>
  <si>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</si>
  <si>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</si>
  <si>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</si>
  <si>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</si>
  <si>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</si>
  <si>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</si>
  <si>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</si>
  <si>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</si>
  <si>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</si>
  <si>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</si>
  <si>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</si>
  <si>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</si>
  <si>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</si>
  <si>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</si>
  <si>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</si>
  <si>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</si>
  <si>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</si>
  <si>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</si>
  <si>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</si>
  <si>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</si>
  <si>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</si>
  <si>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</si>
  <si>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</si>
  <si>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</si>
  <si>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</si>
  <si>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</si>
  <si>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</si>
  <si>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</si>
  <si>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</si>
  <si>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</si>
  <si>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</si>
  <si>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</si>
  <si>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</si>
  <si>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</si>
  <si>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</si>
  <si>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</si>
  <si>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</si>
  <si>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</si>
  <si>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</si>
  <si>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</si>
  <si>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</si>
  <si>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</si>
  <si>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</si>
  <si>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</si>
  <si>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</si>
  <si>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</si>
  <si>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</si>
  <si>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</si>
  <si>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</si>
  <si>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</si>
  <si>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</si>
  <si>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</si>
  <si>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</si>
  <si>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</si>
  <si>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</si>
  <si>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</si>
  <si>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</si>
  <si>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</si>
  <si>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</si>
  <si>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</si>
  <si>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</si>
  <si>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</si>
  <si>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</si>
  <si>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</si>
  <si>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</si>
  <si>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</si>
  <si>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</si>
  <si>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</si>
  <si>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</si>
  <si>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</si>
  <si>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</si>
  <si>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</si>
  <si>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</si>
  <si>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</si>
  <si>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</si>
  <si>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</si>
  <si>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</si>
  <si>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</si>
  <si>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</si>
  <si>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</si>
  <si>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</si>
  <si>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</si>
  <si>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</si>
  <si>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</si>
  <si>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</si>
  <si>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</si>
  <si>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</si>
  <si>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</si>
  <si>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</si>
  <si>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</si>
  <si>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</si>
  <si>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</si>
  <si>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</si>
  <si>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</si>
  <si>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</si>
  <si>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</si>
  <si>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</si>
  <si>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</si>
  <si>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</si>
  <si>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</si>
  <si>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</si>
  <si>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</si>
  <si>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</si>
  <si>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</si>
  <si>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</si>
  <si>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</si>
  <si>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</si>
  <si>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</si>
  <si>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</si>
  <si>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</si>
  <si>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</si>
  <si>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</si>
  <si>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</si>
  <si>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</si>
  <si>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</si>
  <si>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</si>
  <si>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</si>
  <si>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</si>
  <si>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</si>
  <si>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</si>
  <si>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</si>
  <si>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</si>
  <si>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</si>
  <si>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</si>
  <si>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</si>
  <si>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</si>
  <si>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</si>
  <si>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</si>
  <si>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</si>
  <si>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</si>
  <si>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</si>
  <si>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</si>
  <si>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</si>
  <si>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</si>
  <si>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</si>
  <si>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</si>
  <si>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</si>
  <si>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</si>
  <si>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</si>
  <si>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</si>
  <si>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</si>
  <si>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</si>
  <si>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</si>
  <si>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</si>
  <si>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</si>
  <si>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</si>
  <si>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</si>
  <si>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</si>
  <si>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</si>
  <si>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</si>
  <si>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</si>
  <si>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</si>
  <si>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</si>
  <si>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</si>
  <si>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</si>
  <si>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</si>
  <si>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</si>
  <si>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</si>
  <si>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</si>
  <si>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</si>
  <si>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</si>
  <si>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</si>
  <si>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</si>
  <si>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</si>
  <si>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</si>
  <si>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</si>
  <si>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</si>
  <si>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</si>
  <si>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</si>
  <si>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</si>
  <si>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</si>
  <si>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</si>
  <si>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</si>
  <si>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</si>
  <si>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</si>
  <si>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</si>
  <si>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</si>
  <si>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</si>
  <si>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</si>
  <si>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</si>
  <si>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</si>
  <si>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</si>
  <si>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</si>
  <si>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</si>
  <si>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</si>
  <si>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</si>
  <si>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</si>
  <si>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</si>
  <si>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</si>
  <si>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</si>
  <si>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</si>
  <si>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</si>
  <si>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</si>
  <si>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</si>
  <si>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</si>
  <si>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</si>
  <si>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</si>
  <si>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</si>
  <si>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</si>
  <si>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</si>
  <si>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</si>
  <si>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</si>
  <si>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</si>
  <si>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</si>
  <si>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</si>
  <si>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</si>
  <si>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</si>
  <si>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</si>
  <si>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</si>
  <si>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</si>
  <si>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</si>
  <si>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</si>
  <si>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</si>
  <si>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</si>
  <si>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</si>
  <si>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</si>
  <si>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</si>
  <si>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</si>
  <si>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</si>
  <si>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</si>
  <si>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</si>
  <si>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</si>
  <si>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</si>
  <si>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</si>
  <si>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</si>
  <si>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</si>
  <si>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</si>
  <si>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</si>
  <si>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</si>
  <si>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</si>
  <si>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</si>
  <si>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</si>
  <si>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</si>
  <si>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</si>
  <si>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</si>
  <si>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</si>
  <si>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</si>
  <si>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</si>
  <si>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</si>
  <si>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</si>
  <si>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</si>
  <si>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</si>
  <si>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</si>
  <si>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</si>
  <si>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</si>
  <si>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</si>
  <si>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</si>
  <si>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</si>
  <si>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</si>
  <si>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</si>
  <si>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</si>
  <si>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</si>
  <si>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</si>
  <si>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</si>
  <si>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</si>
  <si>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</si>
  <si>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</si>
  <si>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</si>
  <si>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</si>
  <si>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</si>
  <si>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</si>
  <si>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</si>
  <si>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</si>
  <si>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</si>
  <si>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</si>
  <si>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</si>
  <si>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</si>
  <si>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</si>
  <si>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</si>
  <si>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</si>
  <si>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</si>
  <si>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</si>
  <si>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</si>
  <si>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</si>
  <si>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</si>
  <si>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</si>
  <si>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</si>
  <si>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</si>
  <si>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</si>
  <si>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</si>
  <si>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</si>
  <si>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</si>
  <si>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</si>
  <si>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</si>
  <si>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</si>
  <si>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</si>
  <si>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</si>
  <si>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</si>
  <si>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</si>
  <si>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</si>
  <si>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</si>
  <si>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</si>
  <si>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</si>
  <si>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</si>
  <si>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</si>
  <si>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</si>
  <si>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</si>
  <si>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</si>
  <si>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</si>
  <si>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</si>
  <si>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</si>
  <si>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</si>
  <si>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</si>
  <si>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</si>
  <si>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</si>
  <si>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</si>
  <si>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</si>
  <si>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</si>
  <si>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</si>
  <si>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</si>
  <si>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</si>
  <si>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</si>
  <si>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</si>
  <si>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</si>
  <si>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</si>
  <si>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</si>
  <si>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</si>
  <si>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</si>
  <si>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</si>
  <si>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</si>
  <si>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</si>
  <si>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</si>
  <si>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</si>
  <si>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</si>
  <si>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</si>
  <si>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</si>
  <si>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</si>
  <si>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</si>
  <si>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</si>
  <si>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</si>
  <si>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</si>
  <si>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</si>
  <si>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</si>
  <si>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</si>
  <si>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</si>
  <si>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</si>
  <si>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</si>
  <si>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</si>
  <si>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</si>
  <si>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</si>
  <si>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</si>
  <si>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</si>
  <si>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</si>
  <si>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</si>
  <si>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</si>
  <si>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</si>
  <si>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</si>
  <si>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</si>
  <si>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</si>
  <si>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</si>
  <si>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</si>
  <si>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</si>
  <si>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</si>
  <si>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</si>
  <si>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</si>
  <si>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</si>
  <si>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</si>
  <si>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</si>
  <si>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</si>
  <si>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</si>
  <si>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</si>
  <si>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</si>
  <si>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</si>
  <si>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</si>
  <si>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</si>
  <si>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</si>
  <si>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</si>
  <si>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</si>
  <si>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</si>
  <si>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</si>
  <si>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</si>
  <si>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</si>
  <si>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</si>
  <si>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</si>
  <si>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</si>
  <si>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</si>
  <si>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</si>
  <si>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</si>
  <si>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</si>
  <si>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</si>
  <si>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</si>
  <si>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</si>
  <si>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</si>
  <si>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</si>
  <si>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</si>
  <si>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</si>
  <si>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</si>
  <si>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</si>
  <si>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</si>
  <si>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</si>
  <si>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</si>
  <si>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</si>
  <si>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</si>
  <si>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</si>
  <si>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</si>
  <si>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</si>
  <si>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</si>
  <si>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</si>
  <si>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</si>
  <si>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</si>
  <si>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</si>
  <si>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</si>
  <si>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</si>
  <si>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</si>
  <si>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</si>
  <si>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</si>
  <si>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</si>
  <si>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</si>
  <si>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</si>
  <si>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</si>
  <si>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</si>
  <si>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</si>
  <si>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</si>
  <si>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</si>
  <si>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</si>
  <si>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</si>
  <si>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</si>
  <si>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</si>
  <si>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</si>
  <si>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</si>
  <si>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</si>
  <si>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</si>
  <si>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</si>
  <si>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</si>
  <si>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</si>
  <si>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</si>
  <si>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</si>
  <si>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</si>
  <si>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</si>
  <si>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</si>
  <si>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</si>
  <si>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</si>
  <si>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</si>
  <si>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</si>
  <si>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</si>
  <si>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</si>
  <si>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</si>
  <si>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</si>
  <si>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</si>
  <si>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</si>
  <si>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</si>
  <si>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</si>
  <si>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</si>
  <si>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</si>
  <si>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</si>
  <si>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</si>
  <si>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</si>
  <si>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</si>
  <si>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</si>
  <si>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</si>
  <si>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</si>
  <si>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</si>
  <si>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</si>
  <si>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</si>
  <si>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</si>
  <si>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</si>
  <si>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</si>
  <si>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</si>
  <si>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</si>
  <si>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</si>
  <si>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</si>
  <si>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</si>
  <si>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</si>
  <si>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</si>
  <si>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</si>
  <si>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</si>
  <si>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</si>
  <si>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</si>
  <si>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</si>
  <si>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</si>
  <si>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</si>
  <si>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</si>
  <si>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</si>
  <si>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</si>
  <si>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</si>
  <si>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</si>
  <si>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</si>
  <si>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</si>
  <si>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</si>
  <si>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</si>
  <si>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</si>
  <si>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</si>
  <si>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</si>
  <si>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</si>
  <si>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</si>
  <si>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</si>
  <si>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</si>
  <si>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</si>
  <si>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</si>
  <si>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</si>
  <si>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</si>
  <si>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</si>
  <si>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</si>
  <si>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</si>
  <si>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</si>
  <si>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</si>
  <si>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</si>
  <si>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</si>
  <si>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</si>
  <si>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</si>
  <si>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</si>
  <si>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</si>
  <si>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</si>
  <si>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</si>
  <si>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</si>
  <si>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</si>
  <si>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</si>
  <si>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</si>
  <si>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</si>
  <si>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</si>
  <si>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</si>
  <si>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</si>
  <si>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</si>
  <si>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</si>
  <si>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</si>
  <si>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</si>
  <si>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</si>
  <si>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</si>
  <si>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</si>
  <si>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</si>
  <si>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</si>
  <si>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</si>
  <si>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</si>
  <si>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</si>
  <si>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</si>
  <si>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</si>
  <si>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</si>
  <si>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</si>
  <si>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</si>
  <si>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</si>
  <si>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</si>
  <si>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</si>
  <si>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</si>
  <si>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</si>
  <si>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</si>
  <si>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</si>
  <si>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</si>
  <si>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</si>
  <si>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</si>
  <si>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</si>
  <si>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</si>
  <si>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</si>
  <si>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</si>
  <si>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</si>
  <si>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</si>
  <si>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</si>
  <si>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</si>
  <si>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</si>
  <si>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</si>
  <si>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</si>
  <si>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</si>
  <si>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</si>
  <si>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</si>
  <si>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</si>
  <si>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</si>
  <si>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</si>
  <si>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</si>
  <si>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</si>
  <si>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</si>
  <si>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</si>
  <si>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</si>
  <si>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</si>
  <si>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</si>
  <si>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</si>
  <si>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</si>
  <si>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</si>
  <si>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</si>
  <si>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</si>
  <si>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</si>
  <si>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</si>
  <si>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</si>
  <si>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</si>
  <si>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</si>
  <si>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</si>
  <si>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</si>
  <si>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</si>
  <si>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</si>
  <si>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</si>
  <si>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</si>
  <si>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</si>
  <si>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</si>
  <si>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</si>
  <si>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</si>
  <si>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</si>
  <si>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</si>
  <si>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</si>
  <si>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</si>
  <si>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</si>
  <si>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</si>
  <si>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</si>
  <si>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</si>
  <si>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</si>
  <si>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</si>
  <si>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</si>
  <si>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</si>
  <si>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</si>
  <si>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</si>
  <si>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</si>
  <si>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</si>
  <si>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</si>
  <si>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</si>
  <si>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</si>
  <si>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</si>
  <si>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</si>
  <si>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</si>
  <si>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</si>
  <si>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</si>
  <si>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</si>
  <si>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</si>
  <si>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</si>
  <si>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</si>
  <si>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</si>
  <si>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</si>
  <si>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</si>
  <si>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</si>
  <si>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</si>
  <si>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</si>
  <si>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</si>
  <si>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</si>
  <si>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</si>
  <si>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</si>
  <si>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</si>
  <si>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</si>
  <si>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</si>
  <si>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</si>
  <si>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</si>
  <si>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</si>
  <si>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</si>
  <si>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</si>
  <si>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</si>
  <si>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</si>
  <si>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</si>
  <si>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</si>
  <si>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</si>
  <si>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</si>
  <si>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</si>
  <si>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</si>
  <si>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</si>
  <si>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</si>
  <si>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</si>
  <si>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</si>
  <si>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</si>
  <si>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</si>
  <si>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</si>
  <si>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</si>
  <si>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</si>
  <si>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</si>
  <si>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</si>
  <si>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</si>
  <si>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</si>
  <si>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</si>
  <si>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</si>
  <si>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</si>
  <si>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</si>
  <si>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</si>
  <si>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</si>
  <si>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</si>
  <si>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</si>
  <si>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</si>
  <si>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</si>
  <si>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</si>
  <si>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</si>
  <si>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</si>
  <si>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</si>
  <si>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</si>
  <si>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</si>
  <si>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</si>
  <si>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</si>
  <si>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</si>
  <si>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</si>
  <si>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</si>
  <si>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</si>
  <si>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</si>
  <si>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</si>
  <si>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</si>
  <si>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</si>
  <si>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</si>
  <si>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</si>
  <si>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</si>
  <si>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</si>
  <si>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</si>
  <si>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</si>
  <si>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</si>
  <si>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</si>
  <si>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</si>
  <si>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</si>
  <si>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</si>
  <si>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</si>
  <si>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</si>
  <si>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</si>
  <si>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</si>
  <si>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</si>
  <si>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</si>
  <si>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</si>
  <si>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</si>
  <si>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</si>
  <si>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</si>
  <si>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</si>
  <si>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</si>
  <si>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</si>
  <si>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</si>
  <si>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</si>
  <si>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</si>
  <si>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</si>
  <si>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</si>
  <si>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</si>
  <si>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</si>
  <si>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</si>
  <si>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</si>
  <si>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</si>
  <si>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</si>
  <si>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</si>
  <si>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</si>
  <si>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</si>
  <si>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</si>
  <si>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</si>
  <si>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</si>
  <si>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</si>
  <si>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</si>
  <si>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</si>
  <si>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</si>
  <si>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</si>
  <si>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</si>
  <si>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</si>
  <si>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</si>
  <si>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</si>
  <si>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</si>
  <si>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</si>
  <si>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</si>
  <si>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</si>
  <si>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</si>
  <si>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</si>
  <si>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</si>
  <si>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</si>
  <si>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</si>
  <si>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</si>
  <si>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</si>
  <si>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</si>
  <si>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</si>
  <si>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</si>
  <si>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</si>
  <si>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</si>
  <si>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</si>
  <si>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</si>
  <si>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</si>
  <si>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</si>
  <si>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</si>
  <si>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</si>
  <si>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</si>
  <si>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</si>
  <si>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</si>
  <si>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</si>
  <si>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</si>
  <si>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</si>
  <si>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</si>
  <si>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</si>
  <si>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</si>
  <si>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</si>
  <si>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</si>
  <si>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</si>
  <si>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</si>
  <si>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</si>
  <si>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</si>
  <si>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</si>
  <si>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</si>
  <si>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</si>
  <si>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</si>
  <si>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</si>
  <si>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</si>
  <si>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</si>
  <si>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</si>
  <si>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</si>
  <si>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</si>
  <si>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</si>
  <si>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</si>
  <si>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</si>
  <si>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</si>
  <si>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</si>
  <si>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</si>
  <si>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</si>
  <si>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</si>
  <si>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</si>
  <si>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</si>
  <si>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</si>
  <si>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</si>
  <si>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</si>
  <si>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</si>
  <si>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</si>
  <si>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</si>
  <si>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</si>
  <si>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</si>
  <si>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</si>
  <si>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</si>
  <si>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</si>
  <si>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</si>
  <si>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</si>
  <si>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</si>
  <si>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</si>
  <si>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</si>
  <si>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</si>
  <si>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</si>
  <si>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</si>
  <si>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</si>
  <si>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</si>
  <si>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</si>
  <si>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</si>
  <si>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</si>
  <si>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</si>
  <si>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</si>
  <si>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</si>
  <si>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</si>
  <si>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</si>
  <si>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</si>
  <si>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</si>
  <si>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</si>
  <si>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</si>
  <si>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</si>
  <si>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</si>
  <si>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</si>
  <si>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</si>
  <si>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</si>
  <si>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</si>
  <si>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</si>
  <si>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</si>
  <si>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</si>
  <si>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</si>
  <si>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</si>
  <si>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</si>
  <si>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</si>
  <si>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</si>
  <si>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</si>
  <si>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</si>
  <si>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</si>
  <si>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</si>
  <si>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</si>
  <si>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</si>
  <si>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</si>
  <si>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</si>
  <si>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</si>
  <si>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</si>
  <si>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</si>
  <si>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</si>
  <si>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</si>
  <si>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</si>
  <si>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</si>
  <si>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</si>
  <si>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</si>
  <si>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</si>
  <si>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</si>
  <si>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</si>
  <si>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</si>
  <si>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</si>
  <si>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</si>
  <si>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</si>
  <si>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</si>
  <si>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</si>
  <si>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</si>
  <si>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</si>
  <si>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</si>
  <si>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</si>
  <si>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</si>
  <si>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</si>
  <si>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</si>
  <si>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</si>
  <si>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</si>
  <si>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</si>
  <si>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</si>
  <si>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</si>
  <si>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</si>
  <si>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</si>
  <si>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</si>
  <si>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</si>
  <si>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</si>
  <si>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</si>
  <si>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</si>
  <si>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</si>
  <si>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</si>
  <si>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</si>
  <si>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</si>
  <si>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</si>
  <si>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</si>
  <si>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</si>
  <si>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</si>
  <si>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</si>
  <si>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</si>
  <si>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</si>
  <si>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</si>
  <si>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</si>
  <si>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</si>
  <si>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</si>
  <si>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</si>
  <si>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</si>
  <si>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</si>
  <si>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</si>
  <si>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</si>
  <si>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</si>
  <si>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</si>
  <si>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</si>
  <si>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</si>
  <si>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</si>
  <si>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</si>
  <si>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</si>
  <si>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</si>
  <si>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</si>
  <si>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</si>
  <si>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</si>
  <si>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</si>
  <si>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</si>
  <si>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</si>
  <si>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</si>
  <si>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</si>
  <si>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</si>
  <si>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</si>
  <si>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</si>
  <si>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</si>
  <si>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</si>
  <si>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</si>
  <si>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</si>
  <si>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</si>
  <si>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</si>
  <si>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</si>
  <si>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</si>
  <si>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</si>
  <si>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</si>
  <si>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</si>
  <si>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</si>
  <si>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</si>
  <si>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</si>
  <si>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</si>
  <si>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</si>
  <si>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</si>
  <si>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</si>
  <si>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</si>
  <si>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</si>
  <si>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</si>
  <si>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</si>
  <si>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</si>
  <si>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</si>
  <si>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</si>
  <si>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</si>
  <si>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</si>
  <si>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</si>
  <si>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</si>
  <si>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</si>
  <si>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</si>
  <si>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</si>
  <si>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</si>
  <si>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</si>
  <si>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</si>
  <si>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</si>
  <si>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</si>
  <si>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</si>
  <si>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</si>
  <si>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</si>
  <si>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</si>
  <si>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</si>
  <si>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</si>
  <si>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</si>
  <si>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</si>
  <si>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</si>
  <si>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</si>
  <si>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</si>
  <si>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</si>
  <si>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</si>
  <si>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</si>
  <si>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</si>
  <si>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</si>
  <si>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</si>
  <si>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</si>
  <si>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</si>
  <si>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</si>
  <si>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</si>
  <si>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</si>
  <si>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</si>
  <si>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</si>
  <si>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</si>
  <si>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</si>
  <si>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</si>
  <si>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</si>
  <si>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</si>
  <si>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</si>
  <si>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</si>
  <si>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</si>
  <si>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</si>
  <si>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</si>
  <si>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</si>
  <si>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</si>
  <si>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</si>
  <si>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</si>
  <si>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</si>
  <si>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</si>
  <si>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</si>
  <si>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</si>
  <si>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</si>
  <si>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</si>
  <si>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</si>
  <si>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</si>
  <si>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</si>
  <si>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</si>
  <si>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</si>
  <si>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</si>
  <si>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</si>
  <si>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</si>
  <si>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</si>
  <si>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</si>
  <si>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</si>
  <si>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</si>
  <si>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</si>
  <si>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</si>
  <si>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</si>
  <si>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</si>
  <si>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</si>
  <si>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</si>
  <si>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</si>
  <si>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</si>
  <si>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</si>
  <si>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</si>
  <si>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</si>
  <si>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</si>
  <si>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</si>
  <si>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</si>
  <si>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</si>
  <si>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</si>
  <si>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</si>
  <si>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</si>
  <si>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</si>
  <si>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</si>
  <si>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</si>
  <si>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</si>
  <si>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</si>
  <si>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</si>
  <si>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</si>
  <si>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</si>
  <si>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</si>
  <si>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</si>
  <si>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</si>
  <si>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</si>
  <si>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</si>
  <si>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</si>
  <si>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</si>
  <si>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</si>
  <si>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</si>
  <si>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</si>
  <si>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</si>
  <si>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</si>
  <si>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</si>
  <si>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</si>
  <si>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</si>
  <si>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</si>
  <si>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</si>
  <si>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</si>
  <si>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</si>
  <si>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</si>
  <si>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</si>
  <si>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</si>
  <si>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</si>
  <si>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</si>
  <si>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</si>
  <si>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</si>
  <si>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</si>
  <si>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</si>
  <si>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</si>
  <si>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</si>
  <si>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</si>
  <si>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</si>
  <si>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</si>
  <si>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</si>
  <si>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</si>
  <si>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</si>
  <si>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</si>
  <si>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</si>
  <si>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</si>
  <si>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</si>
  <si>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</si>
  <si>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</si>
  <si>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</si>
  <si>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</si>
  <si>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</si>
  <si>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</si>
  <si>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</si>
  <si>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</si>
  <si>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</si>
  <si>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</si>
  <si>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</si>
  <si>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</si>
  <si>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</si>
  <si>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</si>
  <si>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</si>
  <si>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</si>
  <si>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</si>
  <si>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</si>
  <si>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</si>
  <si>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</si>
  <si>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</si>
  <si>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</si>
  <si>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</si>
  <si>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</si>
  <si>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</si>
  <si>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</si>
  <si>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</si>
  <si>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</si>
  <si>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</si>
  <si>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</si>
  <si>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</si>
  <si>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</si>
  <si>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</si>
  <si>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</si>
  <si>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</si>
  <si>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</si>
  <si>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</si>
  <si>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</si>
  <si>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</si>
  <si>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</si>
  <si>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</si>
  <si>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</si>
  <si>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</si>
  <si>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</si>
  <si>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</si>
  <si>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</si>
  <si>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</si>
  <si>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</si>
  <si>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</si>
  <si>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</si>
  <si>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</si>
  <si>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</si>
  <si>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</si>
  <si>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</si>
  <si>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</si>
  <si>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</si>
  <si>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</si>
  <si>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</si>
  <si>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</si>
  <si>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</si>
  <si>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</si>
  <si>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</si>
  <si>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</si>
  <si>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</si>
  <si>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</si>
  <si>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</si>
  <si>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</si>
  <si>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</si>
  <si>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</si>
  <si>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</si>
  <si>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</si>
  <si>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</si>
  <si>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</si>
  <si>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</si>
  <si>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</si>
  <si>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</si>
  <si>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</si>
  <si>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</si>
  <si>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</si>
  <si>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</si>
  <si>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</si>
  <si>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</si>
  <si>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</si>
  <si>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</si>
  <si>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</si>
  <si>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</si>
  <si>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</si>
  <si>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</si>
  <si>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</si>
  <si>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</si>
  <si>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</si>
  <si>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</si>
  <si>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</si>
  <si>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</si>
  <si>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</si>
  <si>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</si>
  <si>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</si>
  <si>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</si>
  <si>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</si>
  <si>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</si>
  <si>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</si>
  <si>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</si>
  <si>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</si>
  <si>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</si>
  <si>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</si>
  <si>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</si>
  <si>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</si>
  <si>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</si>
  <si>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</si>
  <si>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</si>
  <si>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</si>
  <si>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</si>
  <si>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</si>
  <si>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</si>
  <si>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</si>
  <si>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</si>
  <si>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</si>
  <si>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</si>
  <si>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</si>
  <si>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</si>
  <si>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</si>
  <si>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</si>
  <si>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</si>
  <si>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</si>
  <si>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</si>
  <si>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</si>
  <si>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</si>
  <si>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</si>
  <si>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</si>
  <si>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</si>
  <si>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</si>
  <si>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</si>
  <si>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</si>
  <si>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</si>
  <si>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</si>
  <si>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</si>
  <si>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</si>
  <si>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</si>
  <si>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</si>
  <si>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</si>
  <si>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</si>
  <si>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</si>
  <si>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</si>
  <si>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</si>
  <si>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</si>
  <si>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</si>
  <si>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</si>
  <si>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</si>
  <si>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</si>
  <si>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</si>
  <si>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</si>
  <si>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</si>
  <si>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</si>
  <si>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</si>
  <si>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</si>
  <si>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</si>
  <si>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</si>
  <si>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</si>
  <si>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</si>
  <si>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</si>
  <si>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</si>
  <si>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</si>
  <si>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</si>
  <si>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</si>
  <si>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</si>
  <si>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</si>
  <si>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</si>
  <si>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</si>
  <si>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</si>
  <si>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</si>
  <si>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</si>
  <si>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</si>
  <si>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</si>
  <si>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</si>
  <si>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</si>
  <si>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</si>
  <si>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</si>
  <si>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</si>
  <si>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</si>
  <si>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</si>
  <si>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</si>
  <si>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</si>
  <si>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</si>
  <si>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</si>
  <si>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</si>
  <si>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</si>
  <si>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</si>
  <si>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</si>
  <si>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</si>
  <si>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</si>
  <si>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</si>
  <si>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</si>
  <si>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</si>
  <si>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</si>
  <si>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</si>
  <si>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</si>
  <si>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</si>
  <si>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</si>
  <si>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</si>
  <si>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</si>
  <si>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</si>
  <si>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</si>
  <si>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</si>
  <si>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</si>
  <si>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</si>
  <si>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</si>
  <si>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</si>
  <si>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</si>
  <si>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</si>
  <si>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</si>
  <si>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</si>
  <si>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</si>
  <si>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</si>
  <si>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</si>
  <si>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</si>
  <si>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</si>
  <si>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</si>
  <si>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</si>
  <si>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</si>
  <si>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</si>
  <si>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</si>
  <si>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</si>
  <si>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</si>
  <si>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</si>
  <si>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</si>
  <si>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</si>
  <si>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</si>
  <si>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</si>
  <si>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</si>
  <si>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</si>
  <si>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</si>
  <si>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</si>
  <si>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</si>
  <si>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</si>
  <si>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</si>
  <si>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</si>
  <si>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</si>
  <si>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</si>
  <si>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</si>
  <si>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</si>
  <si>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</si>
  <si>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</si>
  <si>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</si>
  <si>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</si>
  <si>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</si>
  <si>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</si>
  <si>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</si>
  <si>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</si>
  <si>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</si>
  <si>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</si>
  <si>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</si>
  <si>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</si>
  <si>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</si>
  <si>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</si>
  <si>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</si>
  <si>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</si>
  <si>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</si>
  <si>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</si>
  <si>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</si>
  <si>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</si>
  <si>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</si>
  <si>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</si>
  <si>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</si>
  <si>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</si>
  <si>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</si>
  <si>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</si>
  <si>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</si>
  <si>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</si>
  <si>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</si>
  <si>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</si>
  <si>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</si>
  <si>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</si>
  <si>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</si>
  <si>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</si>
  <si>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</si>
  <si>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</si>
  <si>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</si>
  <si>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</si>
  <si>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</si>
  <si>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</si>
  <si>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</si>
  <si>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</si>
  <si>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</si>
  <si>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</si>
  <si>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</si>
  <si>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</si>
  <si>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</si>
  <si>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</si>
  <si>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</si>
  <si>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</si>
  <si>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</si>
  <si>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</si>
  <si>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</si>
  <si>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</si>
  <si>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</si>
  <si>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</si>
  <si>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</si>
  <si>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</si>
  <si>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</si>
  <si>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</si>
  <si>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</si>
  <si>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</si>
  <si>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</si>
  <si>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</si>
  <si>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</si>
  <si>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</si>
  <si>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</si>
  <si>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</si>
  <si>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</si>
  <si>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</si>
  <si>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</si>
  <si>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</si>
  <si>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</si>
  <si>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</si>
  <si>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</si>
  <si>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</si>
  <si>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</si>
  <si>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</si>
  <si>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</si>
  <si>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</si>
  <si>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</si>
  <si>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</si>
  <si>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</si>
  <si>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</si>
  <si>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</si>
  <si>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</si>
  <si>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</si>
  <si>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</si>
  <si>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</si>
  <si>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</si>
  <si>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</si>
  <si>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</si>
  <si>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</si>
  <si>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</si>
  <si>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</si>
  <si>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</si>
  <si>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</si>
  <si>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</si>
  <si>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</si>
  <si>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</si>
  <si>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</si>
  <si>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</si>
  <si>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</si>
  <si>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</si>
  <si>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</si>
  <si>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</si>
  <si>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</si>
  <si>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</si>
  <si>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</si>
  <si>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</si>
  <si>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</si>
  <si>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</si>
  <si>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</si>
  <si>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</si>
  <si>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</si>
  <si>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</si>
  <si>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</si>
  <si>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</si>
  <si>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</si>
  <si>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</si>
  <si>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</si>
  <si>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</si>
  <si>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</si>
  <si>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</si>
  <si>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</si>
  <si>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</si>
  <si>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</si>
  <si>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</si>
  <si>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</si>
  <si>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</si>
  <si>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</si>
  <si>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</si>
  <si>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</si>
  <si>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</si>
  <si>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</si>
  <si>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</si>
  <si>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</si>
  <si>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</si>
  <si>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</si>
  <si>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</si>
  <si>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</si>
  <si>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</si>
  <si>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</si>
  <si>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</si>
  <si>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</si>
  <si>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</si>
  <si>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</si>
  <si>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</si>
  <si>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</si>
  <si>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</si>
  <si>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</si>
  <si>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</si>
  <si>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</si>
  <si>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</si>
  <si>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</si>
  <si>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</si>
  <si>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</si>
  <si>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</si>
  <si>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</si>
  <si>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</si>
  <si>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</si>
  <si>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</si>
  <si>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</si>
  <si>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</si>
  <si>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</si>
  <si>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</si>
  <si>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</si>
  <si>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</si>
  <si>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</si>
  <si>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</si>
  <si>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</si>
  <si>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</si>
  <si>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</si>
  <si>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</si>
  <si>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</si>
  <si>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</si>
  <si>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</si>
  <si>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</si>
  <si>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</si>
  <si>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</si>
  <si>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</si>
  <si>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</si>
  <si>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</si>
  <si>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</si>
  <si>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</si>
  <si>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</si>
  <si>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</si>
  <si>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</si>
  <si>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</si>
  <si>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</si>
  <si>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</si>
  <si>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</si>
  <si>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</si>
  <si>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</si>
  <si>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</si>
  <si>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</si>
  <si>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</si>
  <si>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</si>
  <si>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</si>
  <si>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</si>
  <si>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</si>
  <si>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</si>
  <si>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</si>
  <si>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</si>
  <si>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</si>
  <si>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</si>
  <si>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</si>
  <si>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</si>
  <si>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</si>
  <si>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</si>
  <si>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</si>
  <si>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</si>
  <si>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</si>
  <si>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</si>
  <si>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</si>
  <si>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</si>
  <si>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</si>
  <si>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</si>
  <si>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</si>
  <si>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</si>
  <si>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</si>
  <si>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</si>
  <si>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</si>
  <si>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</si>
  <si>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</si>
  <si>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</si>
  <si>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</si>
  <si>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</si>
  <si>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</si>
  <si>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</si>
  <si>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</si>
  <si>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</si>
  <si>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</si>
  <si>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</si>
  <si>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</si>
  <si>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</si>
  <si>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</si>
  <si>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</si>
  <si>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</si>
  <si>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</si>
  <si>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</si>
  <si>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</si>
  <si>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</si>
  <si>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</si>
  <si>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</si>
  <si>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</si>
  <si>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</si>
  <si>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</si>
  <si>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</si>
  <si>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</si>
  <si>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</si>
  <si>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</si>
  <si>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</si>
  <si>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</si>
  <si>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</si>
  <si>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</si>
  <si>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</si>
  <si>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</si>
  <si>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</si>
  <si>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</si>
  <si>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</si>
  <si>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</si>
  <si>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</si>
  <si>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</si>
  <si>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</si>
  <si>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</si>
  <si>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</si>
  <si>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</si>
  <si>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</si>
  <si>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</si>
  <si>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</si>
  <si>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</si>
  <si>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</si>
  <si>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</si>
  <si>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</si>
  <si>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</si>
  <si>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</si>
  <si>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</si>
  <si>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</si>
  <si>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</si>
  <si>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</si>
  <si>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</si>
  <si>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</si>
  <si>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</si>
  <si>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</si>
  <si>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</si>
  <si>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</si>
  <si>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</si>
  <si>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</si>
  <si>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</si>
  <si>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</si>
  <si>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</si>
  <si>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</si>
  <si>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</si>
  <si>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</si>
  <si>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</si>
  <si>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</si>
  <si>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</si>
  <si>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</si>
  <si>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</si>
  <si>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</si>
  <si>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</si>
  <si>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</si>
  <si>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</si>
  <si>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</si>
  <si>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</si>
  <si>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</si>
  <si>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</si>
  <si>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</si>
  <si>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</si>
  <si>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</si>
  <si>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</si>
  <si>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</si>
  <si>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</si>
  <si>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</si>
  <si>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</si>
  <si>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</si>
  <si>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</si>
  <si>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</si>
  <si>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</si>
  <si>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</si>
  <si>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</si>
  <si>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</si>
  <si>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</si>
  <si>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</si>
  <si>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</si>
  <si>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</si>
  <si>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</si>
  <si>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</si>
  <si>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</si>
  <si>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</si>
  <si>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</si>
  <si>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</si>
  <si>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</si>
  <si>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</si>
  <si>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</si>
  <si>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</si>
  <si>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</si>
  <si>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</si>
  <si>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</si>
  <si>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</si>
  <si>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</si>
  <si>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</si>
  <si>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</si>
  <si>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</si>
  <si>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</si>
  <si>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</si>
  <si>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</si>
  <si>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</si>
  <si>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</si>
  <si>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</si>
  <si>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</si>
  <si>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</si>
  <si>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</si>
  <si>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</si>
  <si>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</si>
  <si>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</si>
  <si>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</si>
  <si>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</si>
  <si>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</si>
  <si>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</si>
  <si>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</si>
  <si>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</si>
  <si>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</si>
  <si>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</si>
  <si>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</si>
  <si>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</si>
  <si>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</si>
  <si>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</si>
  <si>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</si>
  <si>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</si>
  <si>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</si>
  <si>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</si>
  <si>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</si>
  <si>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</si>
  <si>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</si>
  <si>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</si>
  <si>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</si>
  <si>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</si>
  <si>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</si>
  <si>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</si>
  <si>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</si>
  <si>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</si>
  <si>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</si>
  <si>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</si>
  <si>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</si>
  <si>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</si>
  <si>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</si>
  <si>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</si>
  <si>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</si>
  <si>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</si>
  <si>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</si>
  <si>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</si>
  <si>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</si>
  <si>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</si>
  <si>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</si>
  <si>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</si>
  <si>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</si>
  <si>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</si>
  <si>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</si>
  <si>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</si>
  <si>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</si>
  <si>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</si>
  <si>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</si>
  <si>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</si>
  <si>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</si>
  <si>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</si>
  <si>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</si>
  <si>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</si>
  <si>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</si>
  <si>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</si>
  <si>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</si>
  <si>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</si>
  <si>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</si>
  <si>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</si>
  <si>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</si>
  <si>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</si>
  <si>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</si>
  <si>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</si>
  <si>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</si>
  <si>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</si>
  <si>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</si>
  <si>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</si>
  <si>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</si>
  <si>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</si>
  <si>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</si>
  <si>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</si>
  <si>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</si>
  <si>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</si>
  <si>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</si>
  <si>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</si>
  <si>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</si>
  <si>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</si>
  <si>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</si>
  <si>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</si>
  <si>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</si>
  <si>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</si>
  <si>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</si>
  <si>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</si>
  <si>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</si>
  <si>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</si>
  <si>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</si>
  <si>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</si>
  <si>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</si>
  <si>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</si>
  <si>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</si>
  <si>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</si>
  <si>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</si>
  <si>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</si>
  <si>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</si>
  <si>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</si>
  <si>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</si>
  <si>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</si>
  <si>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</si>
  <si>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</si>
  <si>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</si>
  <si>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</si>
  <si>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</si>
  <si>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</si>
  <si>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</si>
  <si>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</si>
  <si>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</si>
  <si>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</si>
  <si>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</si>
  <si>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</si>
  <si>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</si>
  <si>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</si>
  <si>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</si>
  <si>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</si>
  <si>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</si>
  <si>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</si>
  <si>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</si>
  <si>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</si>
  <si>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</si>
  <si>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</si>
  <si>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</si>
  <si>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</si>
  <si>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</si>
  <si>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</si>
  <si>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</si>
  <si>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</si>
  <si>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</si>
  <si>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</si>
  <si>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</si>
  <si>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</si>
  <si>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</si>
  <si>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</si>
  <si>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</si>
  <si>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</si>
  <si>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</si>
  <si>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</si>
  <si>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</si>
  <si>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</si>
  <si>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</si>
  <si>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</si>
  <si>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</si>
  <si>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</si>
  <si>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</si>
  <si>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</si>
  <si>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</si>
  <si>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</si>
  <si>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</si>
  <si>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</si>
  <si>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</si>
  <si>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</si>
  <si>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</si>
  <si>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</si>
  <si>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</si>
  <si>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</si>
  <si>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</si>
  <si>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</si>
  <si>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</si>
  <si>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</si>
  <si>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</si>
  <si>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</si>
  <si>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</si>
  <si>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</si>
  <si>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</si>
  <si>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</si>
  <si>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</si>
  <si>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</si>
  <si>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</si>
  <si>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</si>
  <si>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</si>
  <si>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</si>
  <si>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</si>
  <si>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</si>
  <si>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</si>
  <si>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</si>
  <si>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</si>
  <si>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</si>
  <si>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</si>
  <si>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</si>
  <si>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</si>
  <si>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</si>
  <si>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</si>
  <si>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</si>
  <si>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</si>
  <si>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</si>
  <si>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</si>
  <si>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</si>
  <si>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</si>
  <si>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</si>
  <si>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</si>
  <si>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</si>
  <si>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</si>
  <si>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</si>
  <si>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</si>
  <si>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</si>
  <si>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</si>
  <si>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</si>
  <si>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</si>
  <si>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</si>
  <si>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</si>
  <si>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</si>
  <si>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</si>
  <si>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</si>
  <si>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</si>
  <si>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</si>
  <si>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</si>
  <si>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</si>
  <si>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</si>
  <si>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</si>
  <si>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</si>
  <si>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</si>
  <si>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</si>
  <si>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</si>
  <si>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</si>
  <si>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</si>
  <si>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</si>
  <si>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</si>
  <si>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</si>
  <si>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</si>
  <si>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</si>
  <si>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</si>
  <si>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</si>
  <si>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</si>
  <si>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</si>
  <si>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</si>
  <si>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</si>
  <si>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</si>
  <si>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</si>
  <si>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</si>
  <si>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</si>
  <si>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</si>
  <si>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</si>
  <si>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</si>
  <si>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</si>
  <si>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</si>
  <si>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</si>
  <si>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</si>
  <si>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</si>
  <si>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</si>
  <si>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</si>
  <si>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</si>
  <si>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</si>
  <si>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</si>
  <si>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</si>
  <si>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</si>
  <si>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</si>
  <si>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</si>
  <si>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</si>
  <si>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</si>
  <si>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</si>
  <si>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</si>
  <si>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</si>
  <si>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</si>
  <si>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</si>
  <si>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</si>
  <si>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</si>
  <si>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</si>
  <si>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</si>
  <si>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</si>
  <si>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</si>
  <si>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</si>
  <si>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</si>
  <si>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</si>
  <si>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</si>
  <si>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</si>
  <si>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</si>
  <si>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</si>
  <si>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</si>
  <si>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</si>
  <si>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</si>
  <si>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</si>
  <si>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</si>
  <si>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</si>
  <si>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</si>
  <si>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</si>
  <si>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</si>
  <si>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</si>
  <si>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</si>
  <si>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</si>
  <si>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</si>
  <si>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</si>
  <si>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</si>
  <si>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</si>
  <si>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</si>
  <si>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</si>
  <si>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</si>
  <si>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</si>
  <si>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</si>
  <si>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</si>
  <si>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</si>
  <si>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</si>
  <si>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</si>
  <si>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</si>
  <si>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</si>
  <si>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</si>
  <si>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</si>
  <si>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</si>
  <si>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</si>
  <si>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</si>
  <si>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</si>
  <si>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</si>
  <si>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</si>
  <si>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</si>
  <si>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</si>
  <si>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</si>
  <si>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</si>
  <si>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</si>
  <si>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</si>
  <si>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</si>
  <si>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</si>
  <si>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</si>
  <si>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</si>
  <si>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</si>
  <si>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</si>
  <si>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</si>
  <si>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</si>
  <si>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</si>
  <si>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</si>
  <si>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</si>
  <si>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</si>
  <si>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</si>
  <si>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</si>
  <si>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</si>
  <si>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</si>
  <si>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</si>
  <si>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</si>
  <si>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</si>
  <si>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</si>
  <si>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</si>
  <si>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</si>
  <si>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</si>
  <si>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</si>
  <si>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</si>
  <si>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</si>
  <si>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</si>
  <si>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</si>
  <si>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</si>
  <si>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</si>
  <si>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</si>
  <si>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</si>
  <si>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</si>
  <si>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</si>
  <si>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</si>
  <si>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</si>
  <si>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</si>
  <si>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</si>
  <si>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</si>
  <si>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</si>
  <si>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</si>
  <si>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</si>
  <si>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</si>
  <si>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</si>
  <si>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</si>
  <si>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</si>
  <si>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</si>
  <si>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</si>
  <si>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</si>
  <si>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</si>
  <si>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</si>
  <si>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</si>
  <si>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</si>
  <si>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</si>
  <si>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</si>
  <si>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</si>
  <si>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</si>
  <si>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</si>
  <si>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</si>
  <si>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</si>
  <si>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</si>
  <si>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</si>
  <si>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</si>
  <si>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</si>
  <si>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</si>
  <si>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</si>
  <si>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</si>
  <si>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</si>
  <si>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</si>
  <si>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</si>
  <si>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</si>
  <si>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</si>
  <si>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</si>
  <si>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</si>
  <si>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</si>
  <si>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</si>
  <si>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</si>
  <si>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</si>
  <si>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</si>
  <si>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</si>
  <si>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</si>
  <si>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</si>
  <si>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</si>
  <si>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</si>
  <si>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</si>
  <si>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</si>
  <si>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</si>
  <si>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</si>
  <si>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</si>
  <si>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</si>
  <si>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</si>
  <si>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</si>
  <si>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</si>
  <si>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</si>
  <si>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</si>
  <si>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</si>
  <si>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</si>
  <si>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</si>
  <si>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</si>
  <si>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</si>
  <si>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</si>
  <si>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</si>
  <si>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</si>
  <si>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</si>
  <si>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</si>
  <si>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</si>
  <si>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</si>
  <si>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</si>
  <si>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</si>
  <si>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</si>
  <si>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</si>
  <si>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</si>
  <si>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</si>
  <si>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</si>
  <si>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</si>
  <si>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</si>
  <si>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</si>
  <si>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</si>
  <si>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</si>
  <si>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</si>
  <si>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</si>
  <si>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</si>
  <si>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</si>
  <si>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</si>
  <si>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</si>
  <si>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</si>
  <si>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</si>
  <si>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</si>
  <si>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</si>
  <si>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</si>
  <si>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</si>
  <si>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</si>
  <si>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</si>
  <si>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</si>
  <si>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</si>
  <si>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</si>
  <si>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</si>
  <si>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</si>
  <si>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</si>
  <si>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</si>
  <si>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</si>
  <si>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</si>
  <si>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</si>
  <si>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</si>
  <si>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</si>
  <si>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</si>
  <si>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</si>
  <si>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</si>
  <si>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</si>
  <si>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</si>
  <si>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</si>
  <si>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</si>
  <si>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</si>
  <si>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</si>
  <si>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</si>
  <si>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</si>
  <si>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</si>
  <si>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</si>
  <si>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</si>
  <si>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</si>
  <si>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</si>
  <si>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</si>
  <si>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</si>
  <si>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</si>
  <si>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</si>
  <si>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</si>
  <si>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</si>
  <si>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</si>
  <si>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</si>
  <si>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</si>
  <si>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</si>
  <si>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</si>
  <si>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</si>
  <si>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</si>
  <si>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</si>
  <si>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</si>
  <si>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</si>
  <si>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</si>
  <si>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</si>
  <si>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</si>
  <si>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</si>
  <si>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</si>
  <si>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</si>
  <si>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</si>
  <si>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</si>
  <si>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</si>
  <si>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</si>
  <si>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</si>
  <si>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</si>
  <si>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</si>
  <si>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</si>
  <si>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</si>
  <si>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</si>
  <si>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</si>
  <si>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</si>
  <si>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</si>
  <si>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</si>
  <si>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</si>
  <si>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</si>
  <si>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</si>
  <si>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</si>
  <si>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</si>
  <si>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</si>
  <si>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</si>
  <si>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</si>
  <si>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</si>
  <si>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</si>
  <si>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</si>
  <si>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</si>
  <si>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</si>
  <si>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</si>
  <si>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</si>
  <si>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</si>
  <si>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</si>
  <si>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</si>
  <si>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</si>
  <si>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</si>
  <si>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</si>
  <si>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</si>
  <si>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</si>
  <si>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</si>
  <si>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</si>
  <si>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</si>
  <si>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</si>
  <si>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</si>
  <si>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</si>
  <si>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</si>
  <si>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</si>
  <si>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</si>
  <si>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</si>
  <si>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</si>
  <si>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</si>
  <si>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</si>
  <si>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</si>
  <si>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</si>
  <si>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</si>
  <si>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</si>
  <si>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</si>
  <si>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</si>
  <si>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</si>
  <si>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</si>
  <si>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</si>
  <si>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</si>
  <si>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</si>
  <si>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</si>
  <si>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</si>
  <si>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</si>
  <si>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</si>
  <si>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</si>
  <si>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</si>
  <si>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</si>
  <si>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</si>
  <si>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</si>
  <si>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</si>
  <si>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</si>
  <si>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</si>
  <si>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</si>
  <si>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</si>
  <si>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</si>
  <si>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</si>
  <si>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</si>
  <si>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</si>
  <si>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</si>
  <si>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</si>
  <si>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</si>
  <si>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</si>
  <si>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</si>
  <si>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</si>
  <si>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</si>
  <si>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</si>
  <si>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</si>
  <si>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</si>
  <si>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</si>
  <si>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</si>
  <si>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</si>
  <si>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</si>
  <si>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</si>
  <si>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</si>
  <si>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</si>
  <si>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</si>
  <si>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</si>
  <si>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</si>
  <si>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</si>
  <si>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</si>
  <si>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</si>
  <si>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</si>
  <si>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</si>
  <si>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</si>
  <si>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</si>
  <si>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</si>
  <si>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</si>
  <si>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</si>
  <si>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</si>
  <si>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</si>
  <si>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</si>
  <si>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</si>
  <si>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</si>
  <si>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</si>
  <si>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</si>
  <si>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</si>
  <si>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</si>
  <si>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</si>
  <si>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</si>
  <si>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</si>
  <si>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</si>
  <si>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</si>
  <si>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</si>
  <si>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</si>
  <si>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</si>
  <si>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</si>
  <si>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</si>
  <si>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</si>
  <si>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</si>
  <si>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</si>
  <si>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</si>
  <si>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</si>
  <si>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</si>
  <si>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</si>
  <si>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</si>
  <si>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</si>
  <si>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</si>
  <si>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</si>
  <si>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</si>
  <si>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</si>
  <si>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</si>
  <si>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</si>
  <si>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</si>
  <si>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</si>
  <si>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</si>
  <si>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</si>
  <si>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</si>
  <si>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</si>
  <si>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</si>
  <si>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</si>
  <si>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</si>
  <si>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</si>
  <si>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</si>
  <si>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</si>
  <si>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</si>
  <si>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</si>
  <si>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</si>
  <si>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</si>
  <si>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</si>
  <si>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</si>
  <si>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</si>
  <si>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</si>
  <si>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</si>
  <si>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</si>
  <si>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</si>
  <si>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</si>
  <si>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</si>
  <si>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</si>
  <si>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</si>
  <si>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</si>
  <si>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</si>
  <si>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</si>
  <si>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</si>
  <si>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</si>
  <si>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</si>
  <si>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</si>
  <si>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</si>
  <si>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</si>
  <si>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</si>
  <si>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</si>
  <si>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</si>
  <si>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</si>
  <si>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</si>
  <si>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</si>
  <si>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</si>
  <si>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</si>
  <si>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</si>
  <si>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</si>
  <si>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</si>
  <si>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</si>
  <si>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</si>
  <si>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</si>
  <si>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</si>
  <si>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</si>
  <si>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</si>
  <si>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</si>
  <si>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</si>
  <si>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</si>
  <si>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</si>
  <si>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</si>
  <si>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</si>
  <si>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</si>
  <si>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</si>
  <si>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</si>
  <si>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</si>
  <si>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</si>
  <si>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</si>
  <si>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</si>
  <si>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</si>
  <si>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</si>
  <si>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</si>
  <si>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</si>
  <si>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</si>
  <si>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</si>
  <si>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</si>
  <si>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</si>
  <si>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</si>
  <si>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</si>
  <si>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</si>
  <si>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</si>
  <si>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</si>
  <si>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</si>
  <si>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</si>
  <si>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</si>
  <si>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</si>
  <si>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</si>
  <si>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</si>
  <si>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</si>
  <si>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</si>
  <si>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</si>
  <si>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</si>
  <si>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</si>
  <si>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</si>
  <si>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</si>
  <si>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</si>
  <si>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</si>
  <si>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</si>
  <si>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</si>
  <si>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</si>
  <si>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</si>
  <si>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</si>
  <si>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</si>
  <si>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</si>
  <si>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</si>
  <si>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</si>
  <si>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</si>
  <si>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</si>
  <si>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</si>
  <si>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</si>
  <si>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</si>
  <si>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</si>
  <si>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</si>
  <si>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</si>
  <si>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</si>
  <si>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</si>
  <si>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</si>
  <si>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</si>
  <si>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</si>
  <si>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</si>
  <si>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</si>
  <si>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</si>
  <si>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</si>
  <si>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</si>
  <si>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</si>
  <si>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</si>
  <si>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</si>
  <si>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</si>
  <si>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</si>
  <si>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</si>
  <si>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</si>
  <si>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</si>
  <si>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</si>
  <si>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</si>
  <si>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</si>
  <si>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</si>
  <si>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</si>
  <si>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</si>
  <si>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</si>
  <si>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</si>
  <si>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</si>
  <si>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</si>
  <si>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</si>
  <si>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</si>
  <si>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</si>
  <si>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</si>
  <si>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</si>
  <si>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</si>
  <si>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</si>
  <si>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</si>
  <si>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</si>
  <si>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</si>
  <si>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</si>
  <si>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</si>
  <si>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</si>
  <si>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</si>
  <si>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</si>
  <si>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</si>
  <si>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</si>
  <si>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</si>
  <si>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</si>
  <si>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</si>
  <si>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</si>
  <si>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</si>
  <si>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</si>
  <si>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</si>
  <si>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</si>
  <si>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</si>
  <si>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</si>
  <si>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</si>
  <si>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</si>
  <si>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</si>
  <si>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</si>
  <si>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</si>
  <si>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</si>
  <si>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</si>
  <si>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</si>
  <si>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</si>
  <si>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</si>
  <si>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</si>
  <si>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</si>
  <si>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</si>
  <si>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</si>
  <si>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</si>
  <si>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</si>
  <si>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</si>
  <si>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</si>
  <si>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</si>
  <si>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</si>
  <si>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</si>
  <si>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</si>
  <si>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</si>
  <si>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</si>
  <si>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</si>
  <si>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</si>
  <si>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</si>
  <si>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</si>
  <si>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</si>
  <si>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</si>
  <si>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</si>
  <si>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</si>
  <si>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</si>
  <si>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</si>
  <si>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</si>
  <si>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</si>
  <si>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</si>
  <si>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</si>
  <si>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</si>
  <si>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</si>
  <si>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</si>
  <si>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</si>
  <si>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</si>
  <si>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</si>
  <si>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</si>
  <si>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</si>
  <si>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</si>
  <si>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</si>
  <si>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</si>
  <si>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</si>
  <si>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</si>
  <si>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</si>
  <si>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</si>
  <si>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</si>
  <si>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</si>
  <si>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</si>
  <si>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</si>
  <si>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</si>
  <si>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</si>
  <si>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</si>
  <si>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</si>
  <si>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</si>
  <si>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</si>
  <si>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</si>
  <si>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</si>
  <si>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</si>
  <si>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</si>
  <si>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</si>
  <si>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</si>
  <si>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</si>
  <si>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</si>
  <si>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</si>
  <si>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</si>
  <si>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</si>
  <si>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</si>
  <si>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</si>
  <si>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</si>
  <si>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</si>
  <si>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</si>
  <si>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</si>
  <si>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</si>
  <si>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</si>
  <si>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</si>
  <si>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</si>
  <si>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</si>
  <si>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</si>
  <si>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</si>
  <si>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</si>
  <si>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</si>
  <si>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</si>
  <si>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</si>
  <si>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</si>
  <si>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</si>
  <si>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</si>
  <si>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</si>
  <si>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</si>
  <si>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</si>
  <si>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</si>
  <si>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</si>
  <si>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</si>
  <si>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</si>
  <si>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</si>
  <si>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</si>
  <si>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</si>
  <si>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</si>
  <si>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</si>
  <si>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</si>
  <si>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</si>
  <si>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</si>
  <si>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</si>
  <si>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</si>
  <si>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</si>
  <si>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</si>
  <si>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</si>
  <si>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</si>
  <si>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</si>
  <si>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</si>
  <si>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</si>
  <si>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</si>
  <si>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</si>
  <si>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</si>
  <si>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</si>
  <si>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</si>
  <si>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</si>
  <si>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</si>
  <si>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</si>
  <si>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</si>
  <si>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</si>
  <si>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</si>
  <si>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</si>
  <si>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</si>
  <si>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</si>
  <si>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</si>
  <si>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</si>
  <si>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</si>
  <si>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</si>
  <si>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</si>
  <si>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</si>
  <si>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</si>
  <si>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</si>
  <si>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</si>
  <si>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</si>
  <si>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</si>
  <si>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</si>
  <si>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</si>
  <si>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</si>
  <si>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</si>
  <si>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</si>
  <si>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</si>
  <si>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</si>
  <si>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</si>
  <si>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</si>
  <si>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</si>
  <si>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</si>
  <si>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</si>
  <si>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</si>
  <si>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</si>
  <si>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</si>
  <si>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</si>
  <si>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</si>
  <si>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</si>
  <si>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</si>
  <si>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</si>
  <si>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</si>
  <si>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</si>
  <si>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</si>
  <si>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</si>
  <si>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</si>
  <si>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</si>
  <si>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</si>
  <si>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</si>
  <si>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</si>
  <si>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</si>
  <si>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</si>
  <si>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</si>
  <si>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</si>
  <si>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</si>
  <si>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</si>
  <si>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</si>
  <si>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</si>
  <si>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</si>
  <si>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</si>
  <si>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</si>
  <si>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</si>
  <si>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</si>
  <si>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</si>
  <si>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</si>
  <si>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</si>
  <si>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</si>
  <si>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</si>
  <si>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</si>
  <si>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</si>
  <si>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</si>
  <si>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</si>
  <si>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</si>
  <si>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</si>
  <si>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</si>
  <si>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</si>
  <si>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</si>
  <si>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</si>
  <si>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</si>
  <si>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</si>
  <si>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</si>
  <si>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</si>
  <si>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</si>
  <si>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</si>
  <si>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</si>
  <si>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</si>
  <si>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</si>
  <si>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</si>
  <si>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</si>
  <si>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</si>
  <si>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</si>
  <si>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</si>
  <si>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</si>
  <si>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</si>
  <si>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</si>
  <si>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</si>
  <si>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</si>
  <si>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</si>
  <si>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</si>
  <si>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</si>
  <si>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</si>
  <si>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</si>
  <si>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</si>
  <si>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</si>
  <si>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</si>
  <si>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</si>
  <si>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</si>
  <si>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</si>
  <si>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</si>
  <si>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</si>
  <si>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</si>
  <si>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</si>
  <si>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</si>
  <si>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</si>
  <si>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</si>
  <si>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</si>
  <si>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</si>
  <si>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</si>
  <si>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</si>
  <si>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</si>
  <si>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</si>
  <si>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</si>
  <si>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</si>
  <si>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</si>
  <si>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</si>
  <si>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</si>
  <si>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</si>
  <si>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</si>
  <si>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</si>
  <si>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</si>
  <si>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</si>
  <si>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</si>
  <si>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</si>
  <si>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</si>
  <si>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</si>
  <si>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</si>
  <si>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</si>
  <si>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</si>
  <si>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</si>
  <si>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</si>
  <si>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</si>
  <si>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</si>
  <si>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</si>
  <si>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</si>
  <si>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</si>
  <si>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</si>
  <si>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</si>
  <si>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</si>
  <si>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</si>
  <si>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</si>
  <si>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</si>
  <si>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</si>
  <si>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</si>
  <si>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</si>
  <si>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</si>
  <si>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</si>
  <si>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</si>
  <si>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</si>
  <si>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</si>
  <si>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</si>
  <si>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</si>
  <si>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</si>
  <si>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</si>
  <si>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</si>
  <si>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</si>
  <si>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</si>
  <si>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</si>
  <si>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</si>
  <si>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</si>
  <si>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</si>
  <si>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</si>
  <si>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</si>
  <si>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</si>
  <si>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</si>
  <si>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</si>
  <si>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</si>
  <si>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</si>
  <si>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</si>
  <si>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</si>
  <si>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</si>
  <si>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</si>
  <si>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</si>
  <si>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</si>
  <si>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</si>
  <si>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</si>
  <si>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</si>
  <si>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</si>
  <si>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</si>
  <si>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</si>
  <si>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</si>
  <si>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</si>
  <si>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</si>
  <si>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</si>
  <si>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</si>
  <si>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</si>
  <si>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</si>
  <si>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</si>
  <si>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</si>
  <si>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</si>
  <si>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</si>
  <si>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</si>
  <si>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</si>
  <si>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</si>
  <si>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</si>
  <si>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</si>
  <si>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</si>
  <si>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</si>
  <si>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</si>
  <si>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</si>
  <si>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</si>
  <si>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</si>
  <si>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</si>
  <si>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</si>
  <si>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</si>
  <si>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</si>
  <si>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</si>
  <si>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</si>
  <si>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</si>
  <si>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</si>
  <si>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</si>
  <si>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</si>
  <si>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</si>
  <si>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</si>
  <si>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</si>
  <si>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</si>
  <si>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</si>
  <si>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</si>
  <si>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</si>
  <si>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</si>
  <si>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</si>
  <si>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</si>
  <si>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</si>
  <si>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</si>
  <si>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</si>
  <si>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</si>
  <si>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</si>
  <si>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</si>
  <si>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</si>
  <si>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</si>
  <si>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</si>
  <si>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</si>
  <si>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</si>
  <si>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</si>
  <si>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</si>
  <si>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</si>
  <si>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</si>
  <si>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</si>
  <si>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</si>
  <si>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</si>
  <si>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</si>
  <si>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</si>
  <si>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</si>
  <si>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</si>
  <si>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</si>
  <si>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</si>
  <si>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</si>
  <si>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</si>
  <si>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</si>
  <si>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</si>
  <si>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</si>
  <si>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</si>
  <si>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</si>
  <si>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</si>
  <si>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</si>
  <si>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</si>
  <si>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</si>
  <si>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</si>
  <si>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</si>
  <si>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</si>
  <si>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</si>
  <si>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</si>
  <si>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</si>
  <si>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</si>
  <si>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</si>
  <si>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</si>
  <si>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</si>
  <si>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</si>
  <si>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</si>
  <si>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</si>
  <si>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</si>
  <si>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</si>
  <si>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</si>
  <si>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</si>
  <si>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</si>
  <si>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</si>
  <si>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</si>
  <si>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</si>
  <si>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</si>
  <si>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</si>
  <si>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</si>
  <si>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</si>
  <si>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</si>
  <si>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</si>
  <si>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</si>
  <si>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</si>
  <si>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</si>
  <si>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</si>
  <si>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</si>
  <si>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</si>
  <si>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</si>
  <si>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</si>
  <si>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</si>
  <si>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</si>
  <si>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</si>
  <si>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</si>
  <si>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</si>
  <si>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</si>
  <si>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</si>
  <si>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</si>
  <si>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</si>
  <si>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</si>
  <si>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</si>
  <si>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</si>
  <si>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</si>
  <si>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</si>
  <si>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</si>
  <si>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</si>
  <si>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</si>
  <si>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</si>
  <si>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</si>
  <si>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</si>
  <si>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</si>
  <si>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</si>
  <si>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</si>
  <si>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</si>
  <si>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</si>
  <si>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</si>
  <si>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</si>
  <si>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</si>
  <si>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</si>
  <si>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</si>
  <si>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</si>
  <si>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</si>
  <si>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</si>
  <si>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</si>
  <si>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</si>
  <si>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</si>
  <si>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</si>
  <si>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</si>
  <si>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</si>
  <si>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</si>
  <si>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</si>
  <si>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</si>
  <si>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</si>
  <si>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</si>
  <si>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</si>
  <si>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</si>
  <si>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</si>
  <si>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</si>
  <si>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</si>
  <si>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</si>
  <si>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</si>
  <si>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</si>
  <si>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</si>
  <si>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</si>
  <si>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</si>
  <si>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</si>
  <si>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</si>
  <si>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</si>
  <si>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</si>
  <si>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</si>
  <si>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</si>
  <si>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</si>
  <si>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</si>
  <si>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</si>
  <si>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</si>
  <si>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</si>
  <si>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</si>
  <si>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</si>
  <si>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</si>
  <si>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</si>
  <si>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</si>
  <si>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</si>
  <si>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</si>
  <si>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</si>
  <si>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</si>
  <si>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</si>
  <si>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</si>
  <si>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</si>
  <si>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</si>
  <si>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</si>
  <si>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</si>
  <si>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</si>
  <si>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</si>
  <si>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</si>
  <si>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</si>
  <si>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</si>
  <si>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</si>
  <si>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</si>
  <si>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</si>
  <si>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</si>
  <si>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</si>
  <si>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</si>
  <si>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</si>
  <si>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</si>
  <si>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</si>
  <si>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</si>
  <si>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</si>
  <si>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</si>
  <si>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</si>
  <si>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</si>
  <si>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</si>
  <si>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</si>
  <si>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</si>
  <si>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</si>
  <si>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</si>
  <si>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</si>
  <si>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</si>
  <si>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</si>
  <si>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</si>
  <si>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</si>
  <si>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</si>
  <si>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</si>
  <si>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</si>
  <si>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</si>
  <si>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</si>
  <si>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</si>
  <si>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</si>
  <si>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</si>
  <si>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</si>
  <si>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</si>
  <si>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</si>
  <si>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</si>
  <si>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</si>
  <si>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</si>
  <si>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</si>
  <si>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</si>
  <si>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</si>
  <si>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</si>
  <si>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</si>
  <si>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</si>
  <si>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</si>
  <si>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</si>
  <si>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</si>
  <si>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</si>
  <si>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</si>
  <si>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</si>
  <si>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</si>
  <si>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</si>
  <si>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</si>
  <si>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</si>
  <si>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</si>
  <si>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</si>
  <si>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</si>
  <si>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</si>
  <si>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</si>
  <si>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</si>
  <si>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</si>
  <si>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</si>
  <si>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</si>
  <si>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</si>
  <si>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</si>
  <si>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</si>
  <si>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</si>
  <si>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</si>
  <si>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</si>
  <si>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</si>
  <si>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</si>
  <si>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</si>
  <si>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</si>
  <si>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</si>
  <si>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</si>
  <si>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</si>
  <si>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</si>
  <si>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</si>
  <si>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</si>
  <si>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</si>
  <si>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</si>
  <si>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</si>
  <si>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</si>
  <si>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</si>
  <si>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</si>
  <si>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</si>
  <si>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</si>
  <si>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</si>
  <si>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</si>
  <si>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</si>
  <si>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</si>
  <si>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</si>
  <si>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</si>
  <si>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</si>
  <si>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</si>
  <si>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</si>
  <si>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</si>
  <si>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</si>
  <si>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</si>
  <si>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</si>
  <si>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</si>
  <si>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</si>
  <si>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</si>
  <si>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</si>
  <si>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</si>
  <si>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</si>
  <si>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</si>
  <si>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</si>
  <si>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</si>
  <si>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</si>
  <si>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</si>
  <si>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</si>
  <si>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</si>
  <si>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</si>
  <si>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</si>
  <si>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</si>
  <si>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</si>
  <si>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</si>
  <si>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</si>
  <si>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</si>
  <si>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</si>
  <si>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</si>
  <si>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</si>
  <si>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</si>
  <si>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</si>
  <si>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</si>
  <si>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</si>
  <si>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</si>
  <si>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</si>
  <si>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</si>
  <si>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</si>
  <si>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</si>
  <si>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</si>
  <si>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</si>
  <si>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</si>
  <si>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</si>
  <si>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</si>
  <si>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</si>
  <si>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</si>
  <si>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</si>
  <si>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</si>
  <si>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</si>
  <si>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</si>
  <si>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</si>
  <si>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</si>
  <si>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</si>
  <si>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</si>
  <si>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</si>
  <si>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</si>
  <si>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</si>
  <si>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</si>
  <si>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</si>
  <si>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</si>
  <si>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</si>
  <si>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</si>
  <si>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</si>
  <si>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</si>
  <si>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</si>
  <si>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</si>
  <si>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</si>
  <si>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</si>
  <si>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</si>
  <si>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</si>
  <si>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</si>
  <si>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</si>
  <si>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</si>
  <si>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</si>
  <si>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</si>
  <si>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</si>
  <si>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</si>
  <si>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</si>
  <si>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</si>
  <si>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</si>
  <si>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</si>
  <si>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</si>
  <si>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</si>
  <si>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</si>
  <si>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</si>
  <si>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</si>
  <si>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</si>
  <si>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</si>
  <si>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</si>
  <si>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</si>
  <si>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</si>
  <si>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</si>
  <si>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</si>
  <si>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</si>
  <si>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</si>
  <si>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</si>
  <si>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</si>
  <si>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</si>
  <si>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</si>
  <si>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</si>
  <si>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</si>
  <si>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</si>
  <si>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</si>
  <si>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</si>
  <si>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</si>
  <si>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</si>
  <si>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</si>
  <si>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</si>
  <si>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</si>
  <si>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</si>
  <si>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</si>
  <si>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</si>
  <si>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</si>
  <si>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</si>
  <si>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</si>
  <si>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</si>
  <si>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</si>
  <si>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</si>
  <si>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</si>
  <si>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</si>
  <si>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</si>
  <si>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</si>
  <si>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</si>
  <si>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</si>
  <si>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</si>
  <si>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</si>
  <si>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</si>
  <si>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</si>
  <si>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</si>
  <si>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</si>
  <si>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</si>
  <si>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</si>
  <si>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</si>
  <si>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</si>
  <si>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</si>
  <si>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</si>
  <si>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</si>
  <si>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</si>
  <si>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</si>
  <si>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</si>
  <si>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</si>
  <si>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</si>
  <si>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</si>
  <si>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</si>
  <si>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</si>
  <si>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</si>
  <si>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</si>
  <si>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</si>
  <si>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</si>
  <si>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</si>
  <si>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</si>
  <si>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</si>
  <si>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</si>
  <si>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</si>
  <si>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</si>
  <si>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</si>
  <si>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</si>
  <si>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</si>
  <si>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</si>
  <si>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</si>
  <si>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</si>
  <si>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</si>
  <si>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</si>
  <si>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</si>
  <si>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</si>
  <si>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</si>
  <si>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</si>
  <si>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</si>
  <si>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</si>
  <si>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</si>
  <si>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</si>
  <si>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</si>
  <si>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</si>
  <si>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</si>
  <si>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</si>
  <si>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</si>
  <si>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</si>
  <si>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</si>
  <si>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</si>
  <si>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</si>
  <si>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</si>
  <si>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</si>
  <si>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</si>
  <si>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</si>
  <si>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</si>
  <si>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</si>
  <si>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</si>
  <si>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</si>
  <si>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</si>
  <si>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</si>
  <si>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</si>
  <si>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</si>
  <si>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</si>
  <si>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</si>
  <si>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</si>
  <si>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</si>
  <si>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</si>
  <si>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</si>
  <si>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</si>
  <si>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</si>
  <si>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</si>
  <si>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</si>
  <si>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</si>
  <si>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</si>
  <si>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</si>
  <si>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</si>
  <si>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</si>
  <si>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</si>
  <si>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</si>
  <si>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</si>
  <si>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</si>
  <si>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</si>
  <si>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</si>
  <si>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</si>
  <si>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</si>
  <si>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</si>
  <si>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</si>
  <si>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</si>
  <si>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</si>
  <si>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</si>
  <si>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</si>
  <si>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</si>
  <si>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</si>
  <si>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</si>
  <si>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</si>
  <si>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</si>
  <si>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</si>
  <si>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</si>
  <si>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</si>
  <si>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</si>
  <si>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</si>
  <si>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</si>
  <si>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</si>
  <si>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</si>
  <si>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</si>
  <si>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</si>
  <si>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</si>
  <si>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</si>
  <si>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</si>
  <si>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</si>
  <si>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</si>
  <si>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</si>
  <si>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</si>
  <si>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</si>
  <si>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</si>
  <si>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</si>
  <si>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</si>
  <si>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</si>
  <si>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</si>
  <si>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</si>
  <si>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</si>
  <si>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</si>
  <si>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</si>
  <si>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</si>
  <si>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</si>
  <si>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</si>
  <si>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</si>
  <si>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</si>
  <si>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</si>
  <si>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</si>
  <si>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</si>
  <si>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</si>
  <si>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</si>
  <si>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</si>
  <si>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</si>
  <si>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</si>
  <si>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</si>
  <si>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</si>
  <si>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</si>
  <si>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</si>
  <si>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</si>
  <si>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</si>
  <si>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</si>
  <si>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</si>
  <si>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</si>
  <si>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</si>
  <si>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</si>
  <si>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</si>
  <si>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</si>
  <si>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</si>
  <si>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</si>
  <si>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</si>
  <si>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</si>
  <si>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</si>
  <si>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</si>
  <si>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</si>
  <si>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</si>
  <si>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</si>
  <si>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</si>
  <si>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</si>
  <si>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</si>
  <si>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</si>
  <si>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</si>
  <si>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</si>
  <si>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</si>
  <si>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</si>
  <si>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</si>
  <si>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</si>
  <si>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</si>
  <si>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</si>
  <si>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</si>
  <si>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</si>
  <si>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</si>
  <si>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</si>
  <si>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</si>
  <si>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</si>
  <si>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</si>
  <si>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</si>
  <si>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</si>
  <si>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</si>
  <si>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</si>
  <si>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</si>
  <si>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</si>
  <si>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</si>
  <si>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</si>
  <si>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</si>
  <si>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</si>
  <si>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</si>
  <si>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</si>
  <si>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</si>
  <si>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</si>
  <si>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</si>
  <si>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</si>
  <si>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</si>
  <si>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</si>
  <si>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</si>
  <si>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</si>
  <si>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</si>
  <si>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</si>
  <si>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</si>
  <si>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</si>
  <si>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</si>
  <si>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</si>
  <si>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</si>
  <si>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</si>
  <si>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</si>
  <si>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</si>
  <si>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</si>
  <si>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</si>
  <si>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</si>
  <si>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</si>
  <si>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</si>
  <si>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</si>
  <si>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</si>
  <si>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</si>
  <si>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</si>
  <si>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</si>
  <si>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</si>
  <si>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</si>
  <si>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</si>
  <si>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</si>
  <si>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</si>
  <si>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</si>
  <si>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</si>
  <si>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</si>
  <si>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</si>
  <si>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</si>
  <si>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</si>
  <si>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</si>
  <si>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</si>
  <si>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</si>
  <si>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</si>
  <si>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</si>
  <si>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</si>
  <si>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</si>
  <si>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</si>
  <si>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</si>
  <si>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</si>
  <si>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</si>
  <si>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</si>
  <si>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</si>
  <si>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</si>
  <si>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</si>
  <si>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</si>
  <si>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</si>
  <si>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</si>
  <si>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</si>
  <si>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</si>
  <si>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</si>
  <si>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</si>
  <si>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</si>
  <si>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</si>
  <si>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</si>
  <si>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</si>
  <si>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</si>
  <si>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</si>
  <si>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</si>
  <si>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</si>
  <si>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</si>
  <si>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</si>
  <si>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</si>
  <si>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</si>
  <si>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</si>
  <si>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</si>
  <si>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</si>
  <si>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</si>
  <si>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</si>
  <si>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</si>
  <si>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</si>
  <si>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</si>
  <si>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</si>
  <si>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</si>
  <si>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</si>
  <si>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</si>
  <si>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</si>
  <si>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</si>
  <si>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</si>
  <si>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</si>
  <si>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</si>
  <si>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</si>
  <si>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</si>
  <si>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</si>
  <si>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</si>
  <si>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</si>
  <si>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</si>
  <si>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</si>
  <si>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</si>
  <si>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</si>
  <si>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</si>
  <si>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</si>
  <si>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</si>
  <si>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</si>
  <si>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</si>
  <si>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</si>
  <si>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</si>
  <si>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</si>
  <si>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</si>
  <si>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</si>
  <si>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</si>
  <si>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</si>
  <si>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</si>
  <si>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</si>
  <si>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</si>
  <si>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</si>
  <si>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</si>
  <si>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</si>
  <si>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</si>
  <si>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</si>
  <si>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</si>
  <si>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</si>
  <si>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</si>
  <si>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</si>
  <si>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</si>
  <si>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</si>
  <si>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</si>
  <si>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</si>
  <si>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</si>
  <si>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</si>
  <si>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</si>
  <si>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</si>
  <si>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</si>
  <si>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</si>
  <si>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</si>
  <si>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</si>
  <si>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</si>
  <si>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</si>
  <si>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</si>
  <si>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</si>
  <si>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</si>
  <si>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</si>
  <si>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</si>
  <si>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</si>
  <si>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</si>
  <si>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</si>
  <si>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</si>
  <si>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</si>
  <si>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</si>
  <si>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</si>
  <si>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</si>
  <si>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</si>
  <si>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</si>
  <si>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</si>
  <si>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</si>
  <si>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</si>
  <si>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</si>
  <si>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</si>
  <si>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</si>
  <si>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</si>
  <si>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</si>
  <si>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</si>
  <si>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</si>
  <si>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</si>
  <si>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</si>
  <si>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</si>
  <si>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</si>
  <si>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</si>
  <si>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</si>
  <si>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</si>
  <si>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</si>
  <si>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</si>
  <si>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</si>
  <si>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</si>
  <si>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</si>
  <si>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</si>
  <si>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</si>
  <si>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</si>
  <si>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</si>
  <si>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</si>
  <si>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</si>
  <si>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</si>
  <si>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</si>
  <si>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</si>
  <si>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</si>
  <si>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</si>
  <si>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</si>
  <si>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</si>
  <si>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</si>
  <si>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</si>
  <si>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</si>
  <si>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</si>
  <si>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</si>
  <si>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</si>
  <si>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</si>
  <si>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</si>
  <si>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</si>
  <si>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</si>
  <si>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</si>
  <si>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</si>
  <si>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</si>
  <si>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</si>
  <si>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</si>
  <si>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</si>
  <si>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</si>
  <si>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</si>
  <si>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</si>
  <si>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</si>
  <si>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</si>
  <si>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</si>
  <si>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</si>
  <si>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</si>
  <si>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</si>
  <si>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</si>
  <si>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</si>
  <si>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</si>
  <si>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</si>
  <si>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</si>
  <si>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</si>
  <si>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</si>
  <si>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</si>
  <si>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</si>
  <si>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</si>
  <si>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</si>
  <si>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</si>
  <si>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</si>
  <si>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</si>
  <si>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</si>
  <si>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</si>
  <si>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</si>
  <si>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</si>
  <si>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</si>
  <si>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</si>
  <si>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</si>
  <si>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</si>
  <si>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</si>
  <si>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</si>
  <si>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</si>
  <si>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</si>
  <si>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</si>
  <si>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</si>
  <si>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</si>
  <si>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</si>
  <si>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</si>
  <si>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</si>
  <si>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</si>
  <si>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</si>
  <si>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</si>
  <si>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</si>
  <si>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</si>
  <si>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</si>
  <si>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</si>
  <si>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</si>
  <si>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</si>
  <si>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</si>
  <si>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</si>
  <si>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</si>
  <si>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</si>
  <si>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</si>
  <si>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</si>
  <si>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</si>
  <si>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</si>
  <si>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</si>
  <si>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</si>
  <si>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</si>
  <si>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</si>
  <si>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</si>
  <si>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</si>
  <si>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</si>
  <si>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</si>
  <si>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</si>
  <si>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</si>
  <si>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</si>
  <si>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</si>
  <si>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</si>
  <si>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</si>
  <si>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</si>
  <si>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</si>
  <si>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</si>
  <si>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</si>
  <si>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</si>
  <si>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</si>
  <si>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</si>
  <si>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</si>
  <si>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</si>
  <si>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</si>
  <si>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</si>
  <si>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</si>
  <si>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</si>
  <si>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</si>
  <si>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</si>
  <si>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</si>
  <si>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</si>
  <si>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</si>
  <si>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</si>
  <si>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</si>
  <si>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</si>
  <si>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</si>
  <si>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</si>
  <si>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</si>
  <si>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</si>
  <si>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</si>
  <si>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</si>
  <si>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</si>
  <si>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</si>
  <si>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</si>
  <si>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</si>
  <si>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</si>
  <si>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</si>
  <si>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</si>
  <si>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</si>
  <si>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</si>
  <si>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</si>
  <si>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</si>
  <si>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</si>
  <si>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</si>
  <si>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</si>
  <si>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</si>
  <si>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</si>
  <si>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</si>
  <si>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</si>
  <si>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</si>
  <si>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</si>
  <si>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</si>
  <si>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</si>
  <si>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</si>
  <si>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</si>
  <si>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</si>
  <si>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</si>
  <si>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</si>
  <si>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</si>
  <si>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</si>
  <si>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</si>
  <si>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</si>
  <si>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</si>
  <si>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</si>
  <si>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</si>
  <si>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</si>
  <si>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</si>
  <si>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</si>
  <si>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</si>
  <si>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</si>
  <si>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</si>
  <si>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</si>
  <si>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</si>
  <si>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</si>
  <si>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</si>
  <si>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</si>
  <si>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</si>
  <si>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</si>
  <si>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</si>
  <si>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</si>
  <si>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</si>
  <si>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</si>
  <si>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</si>
  <si>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</si>
  <si>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</si>
  <si>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</si>
  <si>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</si>
  <si>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</si>
  <si>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</si>
  <si>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</si>
  <si>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</si>
  <si>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</si>
  <si>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</si>
  <si>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</si>
  <si>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</si>
  <si>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</si>
  <si>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</si>
  <si>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</si>
  <si>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</si>
  <si>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</si>
  <si>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</si>
  <si>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</si>
  <si>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</si>
  <si>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</si>
  <si>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</si>
  <si>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</si>
  <si>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</si>
  <si>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</si>
  <si>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</si>
  <si>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</si>
  <si>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</si>
  <si>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</si>
  <si>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</si>
  <si>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</si>
  <si>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</si>
  <si>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</si>
  <si>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</si>
  <si>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</si>
  <si>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</si>
  <si>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</si>
  <si>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</si>
  <si>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</si>
  <si>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</si>
  <si>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</si>
  <si>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</si>
  <si>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</si>
  <si>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</si>
  <si>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</si>
  <si>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</si>
  <si>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</si>
  <si>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</si>
  <si>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</si>
  <si>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</si>
  <si>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</si>
  <si>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</si>
  <si>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</si>
  <si>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</si>
  <si>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</si>
  <si>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</si>
  <si>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</si>
  <si>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</si>
  <si>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</si>
  <si>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</si>
  <si>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</si>
  <si>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</si>
  <si>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</si>
  <si>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</si>
  <si>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</si>
  <si>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</si>
  <si>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</si>
  <si>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</si>
  <si>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</si>
  <si>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</si>
  <si>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</si>
  <si>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</si>
  <si>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</si>
  <si>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</si>
  <si>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</si>
  <si>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</si>
  <si>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</si>
  <si>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</si>
  <si>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</si>
  <si>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</si>
  <si>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</si>
  <si>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</si>
  <si>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</si>
  <si>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</si>
  <si>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</si>
  <si>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</si>
  <si>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</si>
  <si>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</si>
  <si>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</si>
  <si>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</si>
  <si>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</si>
  <si>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</si>
  <si>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</si>
  <si>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</si>
  <si>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</si>
  <si>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</si>
  <si>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</si>
  <si>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</si>
  <si>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</si>
  <si>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</si>
  <si>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</si>
  <si>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</si>
  <si>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</si>
  <si>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</si>
  <si>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</si>
  <si>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</si>
  <si>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</si>
  <si>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</si>
  <si>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</si>
  <si>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</si>
  <si>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</si>
  <si>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</si>
  <si>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</si>
  <si>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</si>
  <si>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</si>
  <si>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</si>
  <si>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</si>
  <si>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</si>
  <si>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</si>
  <si>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</si>
  <si>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</si>
  <si>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</si>
  <si>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</si>
  <si>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</si>
  <si>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</si>
  <si>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</si>
  <si>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</si>
  <si>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</si>
  <si>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</si>
  <si>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</si>
  <si>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</si>
  <si>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</si>
  <si>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</si>
  <si>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</si>
  <si>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</si>
  <si>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</si>
  <si>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</si>
  <si>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</si>
  <si>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</si>
  <si>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</si>
  <si>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</si>
  <si>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</si>
  <si>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</si>
  <si>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</si>
  <si>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</si>
  <si>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</si>
  <si>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</si>
  <si>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</si>
  <si>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</si>
  <si>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</si>
  <si>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</si>
  <si>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</si>
  <si>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</si>
  <si>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</si>
  <si>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</si>
  <si>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</si>
  <si>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</si>
  <si>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</si>
  <si>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</si>
  <si>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</si>
  <si>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</si>
  <si>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</si>
  <si>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</si>
  <si>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</si>
  <si>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</si>
  <si>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</si>
  <si>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</si>
  <si>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</si>
  <si>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</si>
  <si>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</si>
  <si>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</si>
  <si>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</si>
  <si>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</si>
  <si>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</si>
  <si>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</si>
  <si>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</si>
  <si>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</si>
  <si>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</si>
  <si>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</si>
  <si>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</si>
  <si>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</si>
  <si>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</si>
  <si>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</si>
  <si>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</si>
  <si>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</si>
  <si>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</si>
  <si>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</si>
  <si>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</si>
  <si>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</si>
  <si>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</si>
  <si>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</si>
  <si>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</si>
  <si>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</si>
  <si>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</si>
  <si>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</si>
  <si>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</si>
  <si>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</si>
  <si>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</si>
  <si>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</si>
  <si>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</si>
  <si>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</si>
  <si>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</si>
  <si>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</si>
  <si>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</si>
  <si>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</si>
  <si>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</si>
  <si>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</si>
  <si>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</si>
  <si>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</si>
  <si>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</si>
  <si>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</si>
  <si>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</si>
  <si>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</si>
  <si>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</si>
  <si>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</si>
  <si>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</si>
  <si>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</si>
  <si>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</si>
  <si>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</si>
  <si>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</si>
  <si>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</si>
  <si>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</si>
  <si>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</si>
  <si>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</si>
  <si>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</si>
  <si>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</si>
  <si>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</si>
  <si>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</si>
  <si>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</si>
  <si>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</si>
  <si>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</si>
  <si>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</si>
  <si>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</si>
  <si>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</si>
  <si>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</si>
  <si>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</si>
  <si>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</si>
  <si>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</si>
  <si>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</si>
  <si>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</si>
  <si>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</si>
  <si>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</si>
  <si>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</si>
  <si>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</si>
  <si>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</si>
  <si>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</si>
  <si>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</si>
  <si>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</si>
  <si>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</si>
  <si>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</si>
  <si>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</si>
  <si>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</si>
  <si>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</si>
  <si>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</si>
  <si>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</si>
  <si>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</si>
  <si>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</si>
  <si>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</si>
  <si>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</si>
  <si>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</si>
  <si>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</si>
  <si>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</si>
  <si>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</si>
  <si>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</si>
  <si>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</si>
  <si>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</si>
  <si>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</si>
  <si>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</si>
  <si>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</si>
  <si>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</si>
  <si>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</si>
  <si>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</si>
  <si>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</si>
  <si>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</si>
  <si>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</si>
  <si>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</si>
  <si>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</si>
  <si>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</si>
  <si>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</si>
  <si>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</si>
  <si>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</si>
  <si>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</si>
  <si>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</si>
  <si>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</si>
  <si>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</si>
  <si>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</si>
  <si>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</si>
  <si>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</si>
  <si>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</si>
  <si>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</si>
  <si>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</si>
  <si>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</si>
  <si>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</si>
  <si>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</si>
  <si>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</si>
  <si>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</si>
  <si>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</si>
  <si>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</si>
  <si>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</si>
  <si>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</si>
  <si>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</si>
  <si>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</si>
  <si>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</si>
  <si>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</si>
  <si>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</si>
  <si>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</si>
  <si>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</si>
  <si>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</si>
  <si>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</si>
  <si>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</si>
  <si>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</si>
  <si>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</si>
  <si>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</si>
  <si>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</si>
  <si>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</si>
  <si>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</si>
  <si>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</si>
  <si>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</si>
  <si>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</si>
  <si>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</si>
  <si>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</si>
  <si>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</si>
  <si>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</si>
  <si>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</si>
  <si>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</si>
  <si>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</si>
  <si>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</si>
  <si>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</si>
  <si>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</si>
  <si>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</si>
  <si>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</si>
  <si>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</si>
  <si>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</si>
  <si>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</si>
  <si>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</si>
  <si>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</si>
  <si>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</si>
  <si>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</si>
  <si>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</si>
  <si>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</si>
  <si>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</si>
  <si>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</si>
  <si>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</si>
  <si>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</si>
  <si>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</si>
  <si>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</si>
  <si>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</si>
  <si>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</si>
  <si>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</si>
  <si>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</si>
  <si>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</si>
  <si>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</si>
  <si>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</si>
  <si>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</si>
  <si>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</si>
  <si>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</si>
  <si>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</si>
  <si>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</si>
  <si>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</si>
  <si>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</si>
  <si>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</si>
  <si>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</si>
  <si>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</si>
  <si>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</si>
  <si>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</si>
  <si>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</si>
  <si>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</si>
  <si>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</si>
  <si>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</si>
  <si>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</si>
  <si>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</si>
  <si>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</si>
  <si>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</si>
  <si>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</si>
  <si>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</si>
  <si>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</si>
  <si>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</si>
  <si>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</si>
  <si>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</si>
  <si>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</si>
  <si>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</si>
  <si>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</si>
  <si>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</si>
  <si>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</si>
  <si>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</si>
  <si>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</si>
  <si>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</si>
  <si>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</si>
  <si>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</si>
  <si>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</si>
  <si>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</si>
  <si>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</si>
  <si>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</si>
  <si>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</si>
  <si>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</si>
  <si>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</si>
  <si>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</si>
  <si>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</si>
  <si>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</si>
  <si>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</si>
  <si>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</si>
  <si>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</si>
  <si>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</si>
  <si>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</si>
  <si>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</si>
  <si>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</si>
  <si>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</si>
  <si>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</si>
  <si>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</si>
  <si>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</si>
  <si>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</si>
  <si>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</si>
  <si>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</si>
  <si>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</si>
  <si>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</si>
  <si>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</si>
  <si>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</si>
  <si>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</si>
  <si>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</si>
  <si>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</si>
  <si>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</si>
  <si>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</si>
  <si>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</si>
  <si>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</si>
  <si>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</si>
  <si>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</si>
  <si>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</si>
  <si>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</si>
  <si>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</si>
  <si>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</si>
  <si>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</si>
  <si>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</si>
  <si>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</si>
  <si>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</si>
  <si>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</si>
  <si>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</si>
  <si>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</si>
  <si>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</si>
  <si>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</si>
  <si>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</si>
  <si>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</si>
  <si>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</si>
  <si>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</si>
  <si>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</si>
  <si>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</si>
  <si>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</si>
  <si>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</si>
  <si>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</si>
  <si>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</si>
  <si>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</si>
  <si>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</si>
  <si>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</si>
  <si>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</si>
  <si>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</si>
  <si>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</si>
  <si>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</si>
  <si>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</si>
  <si>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</si>
  <si>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</si>
  <si>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</si>
  <si>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</si>
  <si>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</si>
  <si>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</si>
  <si>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</si>
  <si>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</si>
  <si>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</si>
  <si>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</si>
  <si>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</si>
  <si>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</si>
  <si>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</si>
  <si>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</si>
  <si>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</si>
  <si>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</si>
  <si>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</si>
  <si>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</si>
  <si>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</si>
  <si>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</si>
  <si>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</si>
  <si>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</si>
  <si>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</si>
  <si>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</si>
  <si>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</si>
  <si>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</si>
  <si>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</si>
  <si>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</si>
  <si>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</si>
  <si>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</si>
  <si>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</si>
  <si>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</si>
  <si>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</si>
  <si>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</si>
  <si>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</si>
  <si>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</si>
  <si>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</si>
  <si>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</si>
  <si>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</si>
  <si>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</si>
  <si>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</si>
  <si>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</si>
  <si>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</si>
  <si>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</si>
  <si>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</si>
  <si>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</si>
  <si>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</si>
  <si>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</si>
  <si>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</si>
  <si>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</si>
  <si>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</si>
  <si>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</si>
  <si>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</si>
  <si>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</si>
  <si>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</si>
  <si>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</si>
  <si>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</si>
  <si>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</si>
  <si>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</si>
  <si>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</si>
  <si>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</si>
  <si>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</si>
  <si>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</si>
  <si>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</si>
  <si>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</si>
  <si>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</si>
  <si>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</si>
  <si>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</si>
  <si>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</si>
  <si>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</si>
  <si>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</si>
  <si>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</si>
  <si>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</si>
  <si>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</si>
  <si>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</si>
  <si>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</si>
  <si>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</si>
  <si>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</si>
  <si>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</si>
  <si>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</si>
  <si>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</si>
  <si>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</si>
  <si>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</si>
  <si>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</si>
  <si>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</si>
  <si>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</si>
  <si>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</si>
  <si>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</si>
  <si>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</si>
  <si>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</si>
  <si>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</si>
  <si>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</si>
  <si>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</si>
  <si>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</si>
  <si>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</si>
  <si>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</si>
  <si>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</si>
  <si>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</si>
  <si>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</si>
  <si>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</si>
  <si>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</si>
  <si>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</si>
  <si>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</si>
  <si>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</si>
  <si>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</si>
  <si>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</si>
  <si>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</si>
  <si>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</si>
  <si>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</si>
  <si>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</si>
  <si>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</si>
  <si>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</si>
  <si>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</si>
  <si>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</si>
  <si>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</si>
  <si>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</si>
  <si>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</si>
  <si>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</si>
  <si>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</si>
  <si>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</si>
  <si>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</si>
  <si>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</si>
  <si>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</si>
  <si>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</si>
  <si>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</si>
  <si>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</si>
  <si>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</si>
  <si>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</si>
  <si>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</si>
  <si>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</si>
  <si>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</si>
  <si>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</si>
  <si>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</si>
  <si>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</si>
  <si>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</si>
  <si>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</si>
  <si>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</si>
  <si>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</si>
  <si>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</si>
  <si>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</si>
  <si>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</si>
  <si>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</si>
  <si>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</si>
  <si>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</si>
  <si>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</si>
  <si>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</si>
  <si>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</si>
  <si>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</si>
  <si>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</si>
  <si>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</si>
  <si>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</si>
  <si>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</si>
  <si>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</si>
  <si>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</si>
  <si>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</si>
  <si>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</si>
  <si>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</si>
  <si>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</si>
  <si>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</si>
  <si>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</si>
  <si>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</si>
  <si>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</si>
  <si>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</si>
  <si>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</si>
  <si>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</si>
  <si>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</si>
  <si>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</si>
  <si>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</si>
  <si>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</si>
  <si>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</si>
  <si>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</si>
  <si>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</si>
  <si>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</si>
  <si>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</si>
  <si>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</si>
  <si>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</si>
  <si>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</si>
  <si>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</si>
  <si>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</si>
  <si>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</si>
  <si>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</si>
  <si>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</si>
  <si>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</si>
  <si>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</si>
  <si>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</si>
  <si>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</si>
  <si>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</si>
  <si>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</si>
  <si>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</si>
  <si>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</si>
  <si>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</si>
  <si>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</si>
  <si>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</si>
  <si>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</si>
  <si>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</si>
  <si>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</si>
  <si>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</si>
  <si>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</si>
  <si>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</si>
  <si>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</si>
  <si>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</si>
  <si>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</si>
  <si>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</si>
  <si>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</si>
  <si>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</si>
  <si>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</si>
  <si>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</si>
  <si>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</si>
  <si>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</si>
  <si>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</si>
  <si>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</si>
  <si>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</si>
  <si>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</si>
  <si>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</si>
  <si>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</si>
  <si>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</si>
  <si>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</si>
  <si>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</si>
  <si>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</si>
  <si>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</si>
  <si>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</si>
  <si>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</si>
  <si>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</si>
  <si>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</si>
  <si>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</si>
  <si>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</si>
  <si>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</si>
  <si>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</si>
  <si>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</si>
  <si>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</si>
  <si>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</si>
  <si>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</si>
  <si>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</si>
  <si>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</si>
  <si>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</si>
  <si>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</si>
  <si>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</si>
  <si>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</si>
  <si>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</si>
  <si>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</si>
  <si>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</si>
  <si>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</si>
  <si>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</si>
  <si>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</si>
  <si>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</si>
  <si>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</si>
  <si>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</si>
  <si>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</si>
  <si>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</si>
  <si>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</si>
  <si>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</si>
  <si>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</si>
  <si>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</si>
  <si>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</si>
  <si>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</si>
  <si>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</si>
  <si>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</si>
  <si>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</si>
  <si>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</si>
  <si>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</si>
  <si>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</si>
  <si>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</si>
  <si>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</si>
  <si>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</si>
  <si>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</si>
  <si>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</si>
  <si>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</si>
  <si>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</si>
  <si>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</si>
  <si>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</si>
  <si>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</si>
  <si>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</si>
  <si>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</si>
  <si>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</si>
  <si>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</si>
  <si>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</si>
  <si>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</si>
  <si>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</si>
  <si>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</si>
  <si>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</si>
  <si>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</si>
  <si>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</si>
  <si>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</si>
  <si>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</si>
  <si>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</si>
  <si>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</si>
  <si>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</si>
  <si>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</si>
  <si>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</si>
  <si>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</si>
  <si>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</si>
  <si>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</si>
  <si>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</si>
  <si>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</si>
  <si>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</si>
  <si>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</si>
  <si>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</si>
  <si>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</si>
  <si>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</si>
  <si>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</si>
  <si>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</si>
  <si>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</si>
  <si>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</si>
  <si>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</si>
  <si>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</si>
  <si>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</si>
  <si>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</si>
  <si>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</si>
  <si>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</si>
  <si>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</si>
  <si>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</si>
  <si>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</si>
  <si>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</si>
  <si>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</si>
  <si>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</si>
  <si>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</si>
  <si>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</si>
  <si>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</si>
  <si>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</si>
  <si>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</si>
  <si>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</si>
  <si>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</si>
  <si>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</si>
  <si>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</si>
  <si>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</si>
  <si>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</si>
  <si>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</si>
  <si>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</si>
  <si>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</si>
  <si>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</si>
  <si>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</si>
  <si>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</si>
  <si>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</si>
  <si>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</si>
  <si>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</si>
  <si>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</si>
  <si>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</si>
  <si>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</si>
  <si>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</si>
  <si>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</si>
  <si>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</si>
  <si>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</si>
  <si>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</si>
  <si>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</si>
  <si>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</si>
  <si>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</si>
  <si>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</si>
  <si>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</si>
  <si>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</si>
  <si>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</si>
  <si>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</si>
  <si>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</si>
  <si>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</si>
  <si>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</si>
  <si>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</si>
  <si>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</si>
  <si>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</si>
  <si>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</si>
  <si>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</si>
  <si>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</si>
  <si>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</si>
  <si>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</si>
  <si>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</si>
  <si>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</si>
  <si>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</si>
  <si>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</si>
  <si>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</si>
  <si>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</si>
  <si>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</si>
  <si>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</si>
  <si>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</si>
  <si>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</si>
  <si>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</si>
  <si>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</si>
  <si>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</si>
  <si>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</si>
  <si>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</si>
  <si>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</si>
  <si>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</si>
  <si>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</si>
  <si>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</si>
  <si>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</si>
  <si>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</si>
  <si>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</si>
  <si>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</si>
  <si>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</si>
  <si>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</si>
  <si>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</si>
  <si>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</si>
  <si>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</si>
  <si>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</si>
  <si>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</si>
  <si>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</si>
  <si>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</si>
  <si>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</si>
  <si>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</si>
  <si>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</si>
  <si>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</si>
  <si>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</si>
  <si>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</si>
  <si>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</si>
  <si>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</si>
  <si>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</si>
  <si>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</si>
  <si>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</si>
  <si>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</si>
  <si>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</si>
  <si>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</si>
  <si>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</si>
  <si>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</si>
  <si>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</si>
  <si>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</si>
  <si>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</si>
  <si>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</si>
  <si>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</si>
  <si>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</si>
  <si>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</si>
  <si>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</si>
  <si>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</si>
  <si>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</si>
  <si>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</si>
  <si>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</si>
  <si>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</si>
  <si>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</si>
  <si>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</si>
  <si>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</si>
  <si>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</si>
  <si>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</si>
  <si>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</si>
  <si>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</si>
  <si>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</si>
  <si>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</si>
  <si>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</si>
  <si>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</si>
  <si>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</si>
  <si>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</si>
  <si>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</si>
  <si>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</si>
  <si>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</si>
  <si>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</si>
  <si>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</si>
  <si>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</si>
  <si>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</si>
  <si>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</si>
  <si>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</si>
  <si>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</si>
  <si>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</si>
  <si>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</si>
  <si>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</si>
  <si>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</si>
  <si>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</si>
  <si>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</si>
  <si>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</si>
  <si>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</si>
  <si>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</si>
  <si>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</si>
  <si>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</si>
  <si>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</si>
  <si>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</si>
  <si>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</si>
  <si>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</si>
  <si>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</si>
  <si>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</si>
  <si>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</si>
  <si>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</si>
  <si>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</si>
  <si>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</si>
  <si>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</si>
  <si>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</si>
  <si>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</si>
  <si>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</si>
  <si>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</si>
  <si>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</si>
  <si>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</si>
  <si>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</si>
  <si>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</si>
  <si>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</si>
  <si>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</si>
  <si>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</si>
  <si>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</si>
  <si>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</si>
  <si>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</si>
  <si>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</si>
  <si>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</si>
  <si>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</si>
  <si>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</si>
  <si>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</si>
  <si>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</si>
  <si>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</si>
  <si>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</si>
  <si>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</si>
  <si>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</si>
  <si>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</si>
  <si>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</si>
  <si>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</si>
  <si>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</si>
  <si>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</si>
  <si>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</si>
  <si>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</si>
  <si>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</si>
  <si>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</si>
  <si>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</si>
  <si>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</si>
  <si>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</si>
  <si>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</si>
  <si>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</si>
  <si>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</si>
  <si>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</si>
  <si>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</si>
  <si>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</si>
  <si>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</si>
  <si>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</si>
  <si>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</si>
  <si>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</si>
  <si>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</si>
  <si>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</si>
  <si>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</si>
  <si>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</si>
  <si>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</si>
  <si>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</si>
  <si>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</si>
  <si>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</si>
  <si>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</si>
  <si>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</si>
  <si>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</si>
  <si>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</si>
  <si>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</si>
  <si>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</si>
  <si>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</si>
  <si>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</si>
  <si>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</si>
  <si>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</si>
  <si>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</si>
  <si>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</si>
  <si>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</si>
  <si>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</si>
  <si>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</si>
  <si>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</si>
  <si>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</si>
  <si>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</si>
  <si>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</si>
  <si>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</si>
  <si>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</si>
  <si>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</si>
  <si>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</si>
  <si>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</si>
  <si>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</si>
  <si>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</si>
  <si>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</si>
  <si>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</si>
  <si>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</si>
  <si>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</si>
  <si>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</si>
  <si>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</si>
  <si>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</si>
  <si>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</si>
  <si>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</si>
  <si>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</si>
  <si>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</si>
  <si>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</si>
  <si>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</si>
  <si>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</si>
  <si>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</si>
  <si>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</si>
  <si>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</si>
  <si>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</si>
  <si>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</si>
  <si>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</si>
  <si>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</si>
  <si>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</si>
  <si>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</si>
  <si>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</si>
  <si>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</si>
  <si>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</si>
  <si>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</si>
  <si>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</si>
  <si>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</si>
  <si>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</si>
  <si>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</si>
  <si>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</si>
  <si>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</si>
  <si>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</si>
  <si>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</si>
  <si>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</si>
  <si>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</si>
  <si>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</si>
  <si>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</si>
  <si>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</si>
  <si>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</si>
  <si>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</si>
  <si>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</si>
  <si>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</si>
  <si>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</si>
  <si>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</si>
  <si>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</si>
  <si>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</si>
  <si>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</si>
  <si>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</si>
  <si>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</si>
  <si>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</si>
  <si>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</si>
  <si>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</si>
  <si>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</si>
  <si>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</si>
  <si>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</si>
  <si>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</si>
  <si>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</si>
  <si>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</si>
  <si>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</si>
  <si>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</si>
  <si>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</si>
  <si>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</si>
  <si>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</si>
  <si>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</si>
  <si>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</si>
  <si>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</si>
  <si>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</si>
  <si>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</si>
  <si>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</si>
  <si>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</si>
  <si>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</si>
  <si>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</si>
  <si>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</si>
  <si>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</si>
  <si>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</si>
  <si>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</si>
  <si>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</si>
  <si>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</si>
  <si>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</si>
  <si>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</si>
  <si>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</si>
  <si>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</si>
  <si>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</si>
  <si>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</si>
  <si>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</si>
  <si>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</si>
  <si>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</si>
  <si>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</si>
  <si>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</si>
  <si>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</si>
  <si>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</si>
  <si>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</si>
  <si>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</si>
  <si>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</si>
  <si>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</si>
  <si>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</si>
  <si>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</si>
  <si>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</si>
  <si>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</si>
  <si>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</si>
  <si>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</si>
  <si>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</si>
  <si>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</si>
  <si>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</si>
  <si>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</si>
  <si>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</si>
  <si>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</si>
  <si>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</si>
  <si>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</si>
  <si>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</si>
  <si>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</si>
  <si>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</si>
  <si>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</si>
  <si>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</si>
  <si>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</si>
  <si>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</si>
  <si>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</si>
  <si>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</si>
  <si>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</si>
  <si>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</si>
  <si>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</si>
  <si>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</si>
  <si>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</si>
  <si>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</si>
  <si>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</si>
  <si>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</si>
  <si>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</si>
  <si>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</si>
  <si>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</si>
  <si>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</si>
  <si>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</si>
  <si>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</si>
  <si>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</si>
  <si>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</si>
  <si>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</si>
  <si>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</si>
  <si>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</si>
  <si>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</si>
  <si>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</si>
  <si>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</si>
  <si>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</si>
  <si>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</si>
  <si>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</si>
  <si>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</si>
  <si>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</si>
  <si>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</si>
  <si>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</si>
  <si>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</si>
  <si>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</si>
  <si>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</si>
  <si>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</si>
  <si>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</si>
  <si>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</si>
  <si>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</si>
  <si>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</si>
  <si>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</si>
  <si>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</si>
  <si>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</si>
  <si>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</si>
  <si>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</si>
  <si>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</si>
  <si>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</si>
  <si>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</si>
  <si>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</si>
  <si>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</si>
  <si>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</si>
  <si>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</si>
  <si>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</si>
  <si>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</si>
  <si>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</si>
  <si>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</si>
  <si>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</si>
  <si>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</si>
  <si>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</si>
  <si>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</si>
  <si>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</si>
  <si>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</si>
  <si>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</si>
  <si>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</si>
  <si>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</si>
  <si>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</si>
  <si>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</si>
  <si>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</si>
  <si>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</si>
  <si>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</si>
  <si>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</si>
  <si>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</si>
  <si>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</si>
  <si>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</si>
  <si>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</si>
  <si>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</si>
  <si>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</si>
  <si>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</si>
  <si>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</si>
  <si>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</si>
  <si>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</si>
  <si>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</si>
  <si>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</si>
  <si>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</si>
  <si>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</si>
  <si>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</si>
  <si>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</si>
  <si>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</si>
  <si>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</si>
  <si>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</si>
  <si>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</si>
  <si>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</si>
  <si>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</si>
  <si>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</si>
  <si>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</si>
  <si>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</si>
  <si>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</si>
  <si>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</si>
  <si>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</si>
  <si>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</si>
  <si>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</si>
  <si>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</si>
  <si>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</si>
  <si>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</si>
  <si>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</si>
  <si>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</si>
  <si>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</si>
  <si>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</si>
  <si>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</si>
  <si>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</si>
  <si>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</si>
  <si>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</si>
  <si>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</si>
  <si>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</si>
  <si>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</si>
  <si>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</si>
  <si>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</si>
  <si>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</si>
  <si>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</si>
  <si>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</si>
  <si>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</si>
  <si>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</si>
  <si>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</si>
  <si>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</si>
  <si>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</si>
  <si>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</si>
  <si>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</si>
  <si>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</si>
  <si>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</si>
  <si>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</si>
  <si>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</si>
  <si>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</si>
  <si>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</si>
  <si>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</si>
  <si>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</si>
  <si>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</si>
  <si>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</si>
  <si>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</si>
  <si>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</si>
  <si>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</si>
  <si>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</si>
  <si>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</si>
  <si>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</si>
  <si>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</si>
  <si>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</si>
  <si>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</si>
  <si>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</si>
  <si>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</si>
  <si>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</si>
  <si>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</si>
  <si>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</si>
  <si>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</si>
  <si>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</si>
  <si>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</si>
  <si>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</si>
  <si>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</si>
  <si>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</si>
  <si>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</si>
  <si>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</si>
  <si>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</si>
  <si>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</si>
  <si>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</si>
  <si>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</si>
  <si>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</si>
  <si>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</si>
  <si>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</si>
  <si>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</si>
  <si>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</si>
  <si>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</si>
  <si>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</si>
  <si>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</si>
  <si>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</si>
  <si>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</si>
  <si>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</si>
  <si>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</si>
  <si>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</si>
  <si>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</si>
  <si>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</si>
  <si>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</si>
  <si>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</si>
  <si>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</si>
  <si>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</si>
  <si>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</si>
  <si>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</si>
  <si>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</si>
  <si>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</si>
  <si>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</si>
  <si>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</si>
  <si>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</si>
  <si>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</si>
  <si>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</si>
  <si>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</si>
  <si>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</si>
  <si>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</si>
  <si>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</si>
  <si>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</si>
  <si>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</si>
  <si>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</si>
  <si>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</si>
  <si>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</si>
  <si>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</si>
  <si>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</si>
  <si>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</si>
  <si>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</si>
  <si>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</si>
  <si>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</si>
  <si>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</si>
  <si>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</si>
  <si>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</si>
  <si>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</si>
  <si>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</si>
  <si>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</si>
  <si>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</si>
  <si>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</si>
  <si>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</si>
  <si>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</si>
  <si>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</si>
  <si>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</si>
  <si>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</si>
  <si>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</si>
  <si>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</si>
  <si>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</si>
  <si>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</si>
  <si>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</si>
  <si>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</si>
  <si>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</si>
  <si>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</si>
  <si>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</si>
  <si>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</si>
  <si>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</si>
  <si>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</si>
  <si>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</si>
  <si>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</si>
  <si>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</si>
  <si>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</si>
  <si>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</si>
  <si>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</si>
  <si>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</si>
  <si>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</si>
  <si>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</si>
  <si>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</si>
  <si>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</si>
  <si>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</si>
  <si>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</si>
  <si>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</si>
  <si>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</si>
  <si>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</si>
  <si>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</si>
  <si>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</si>
  <si>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</si>
  <si>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</si>
  <si>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</si>
  <si>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</si>
  <si>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</si>
  <si>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</si>
  <si>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</si>
  <si>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</si>
  <si>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</si>
  <si>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</si>
  <si>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</si>
  <si>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</si>
  <si>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</si>
  <si>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</si>
  <si>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</si>
  <si>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</si>
  <si>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</si>
  <si>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</si>
  <si>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</si>
  <si>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</si>
  <si>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</si>
  <si>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</si>
  <si>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</si>
  <si>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</si>
  <si>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</si>
  <si>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</si>
  <si>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</si>
  <si>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</si>
  <si>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</si>
  <si>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</si>
  <si>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</si>
  <si>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</si>
  <si>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</si>
  <si>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</si>
  <si>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</si>
  <si>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</si>
  <si>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</si>
  <si>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</si>
  <si>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</si>
  <si>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</si>
  <si>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</si>
  <si>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</si>
  <si>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</si>
  <si>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</si>
  <si>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</si>
  <si>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</si>
  <si>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</si>
  <si>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</si>
  <si>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</si>
  <si>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</si>
  <si>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</si>
  <si>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</si>
  <si>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</si>
  <si>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</si>
  <si>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</si>
  <si>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</si>
  <si>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</si>
  <si>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</si>
  <si>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</si>
  <si>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</si>
  <si>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</si>
  <si>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</si>
  <si>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</si>
  <si>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</si>
  <si>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</si>
  <si>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</si>
  <si>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</si>
  <si>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</si>
  <si>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</si>
  <si>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</si>
  <si>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</si>
  <si>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</si>
  <si>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</si>
  <si>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</si>
  <si>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</si>
  <si>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</si>
  <si>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</si>
  <si>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</si>
  <si>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</si>
  <si>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</si>
  <si>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</si>
  <si>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</si>
  <si>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</si>
  <si>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</si>
  <si>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</si>
  <si>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</si>
  <si>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</si>
  <si>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</si>
  <si>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</si>
  <si>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</si>
  <si>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</si>
  <si>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</si>
  <si>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</si>
  <si>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</si>
  <si>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</si>
  <si>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</si>
  <si>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</si>
  <si>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</si>
  <si>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</si>
  <si>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</si>
  <si>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</si>
  <si>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</si>
  <si>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</si>
  <si>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</si>
  <si>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</si>
  <si>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</si>
  <si>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</si>
  <si>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</si>
  <si>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</si>
  <si>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</si>
  <si>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</si>
  <si>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</si>
  <si>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</si>
  <si>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</si>
  <si>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</si>
  <si>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</si>
  <si>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</si>
  <si>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</si>
  <si>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</si>
  <si>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</si>
  <si>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</si>
  <si>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</si>
  <si>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</si>
  <si>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</si>
  <si>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</si>
  <si>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</si>
  <si>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</si>
  <si>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</si>
  <si>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</si>
  <si>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</si>
  <si>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</si>
  <si>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</si>
  <si>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</si>
  <si>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</si>
  <si>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</si>
  <si>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</si>
  <si>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</si>
  <si>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</si>
  <si>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</si>
  <si>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</si>
  <si>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</si>
  <si>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</si>
  <si>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</si>
  <si>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</si>
  <si>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</si>
  <si>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</si>
  <si>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</si>
  <si>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</si>
  <si>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</si>
  <si>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</si>
  <si>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</si>
  <si>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</si>
  <si>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</si>
  <si>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</si>
  <si>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</si>
  <si>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</si>
  <si>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</si>
  <si>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</si>
  <si>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</si>
  <si>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</si>
  <si>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</si>
  <si>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</si>
  <si>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</si>
  <si>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</si>
  <si>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</si>
  <si>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</si>
  <si>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</si>
  <si>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</si>
  <si>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</si>
  <si>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</si>
  <si>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</si>
  <si>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</si>
  <si>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</si>
  <si>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</si>
  <si>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</si>
  <si>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</si>
  <si>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</si>
  <si>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</si>
  <si>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</si>
  <si>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</si>
  <si>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</si>
  <si>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</si>
  <si>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</si>
  <si>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</si>
  <si>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</si>
  <si>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</si>
  <si>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</si>
  <si>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</si>
  <si>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</si>
  <si>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</si>
  <si>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</si>
  <si>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</si>
  <si>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</si>
  <si>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</si>
  <si>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</si>
  <si>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</si>
  <si>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</si>
  <si>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</si>
  <si>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</si>
  <si>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</si>
  <si>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</si>
  <si>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</si>
  <si>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</si>
  <si>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</si>
  <si>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</si>
  <si>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</si>
  <si>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</si>
  <si>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</si>
  <si>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</si>
  <si>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</si>
  <si>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</si>
  <si>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</si>
  <si>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</si>
  <si>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</si>
  <si>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</si>
  <si>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</si>
  <si>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</si>
  <si>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</si>
  <si>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</si>
  <si>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</si>
  <si>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</si>
  <si>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</si>
  <si>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</si>
  <si>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</si>
  <si>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</si>
  <si>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</si>
  <si>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</si>
  <si>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</si>
  <si>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</si>
  <si>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</si>
  <si>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</si>
  <si>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</si>
  <si>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</si>
  <si>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</si>
  <si>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</si>
  <si>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</si>
  <si>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</si>
  <si>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</si>
  <si>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</si>
  <si>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</si>
  <si>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</si>
  <si>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</si>
  <si>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</si>
  <si>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</si>
  <si>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</si>
  <si>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</si>
  <si>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</si>
  <si>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</si>
  <si>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</si>
  <si>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</si>
  <si>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</si>
  <si>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</si>
  <si>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</si>
  <si>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</si>
  <si>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</si>
  <si>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</si>
  <si>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</si>
  <si>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</si>
  <si>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</si>
  <si>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</si>
  <si>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</si>
  <si>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</si>
  <si>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</si>
  <si>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</si>
  <si>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</si>
  <si>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</si>
  <si>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</si>
  <si>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</si>
  <si>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</si>
  <si>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</si>
  <si>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</si>
  <si>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</si>
  <si>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</si>
  <si>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</si>
  <si>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</si>
  <si>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</si>
  <si>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</si>
  <si>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</si>
  <si>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</si>
  <si>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</si>
  <si>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</si>
  <si>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</si>
  <si>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</si>
  <si>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</si>
  <si>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</si>
  <si>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</si>
  <si>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</si>
  <si>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</si>
  <si>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</si>
  <si>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</si>
  <si>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</si>
  <si>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</si>
  <si>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</si>
  <si>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</si>
  <si>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</si>
  <si>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</si>
  <si>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</si>
  <si>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</si>
  <si>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</si>
  <si>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</si>
  <si>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</si>
  <si>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</si>
  <si>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</si>
  <si>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</si>
  <si>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</si>
  <si>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</si>
  <si>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</si>
  <si>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</si>
  <si>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</si>
  <si>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</si>
  <si>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</si>
  <si>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</si>
  <si>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</si>
  <si>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</si>
  <si>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</si>
  <si>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</si>
  <si>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</si>
  <si>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</si>
  <si>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</si>
  <si>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</si>
  <si>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</si>
  <si>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</si>
  <si>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</si>
  <si>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</si>
  <si>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</si>
  <si>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</si>
  <si>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</si>
  <si>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</si>
  <si>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</si>
  <si>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</si>
  <si>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</si>
  <si>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</si>
  <si>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</si>
  <si>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</si>
  <si>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</si>
  <si>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</si>
  <si>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</si>
  <si>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</si>
  <si>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</si>
  <si>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</si>
  <si>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</si>
  <si>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</si>
  <si>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</si>
  <si>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</si>
  <si>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</si>
  <si>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</si>
  <si>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</si>
  <si>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</si>
  <si>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</si>
  <si>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</si>
  <si>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</si>
  <si>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</si>
  <si>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</si>
  <si>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</si>
  <si>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</si>
  <si>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</si>
  <si>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</si>
  <si>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</si>
  <si>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</si>
  <si>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</si>
  <si>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</si>
  <si>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</si>
  <si>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</si>
  <si>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</si>
  <si>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</si>
  <si>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</si>
  <si>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</si>
  <si>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</si>
  <si>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</si>
  <si>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</si>
  <si>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</si>
  <si>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</si>
  <si>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</si>
  <si>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</si>
  <si>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</si>
  <si>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</si>
  <si>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</si>
  <si>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</si>
  <si>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</si>
  <si>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</si>
  <si>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</si>
  <si>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</si>
  <si>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</si>
  <si>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</si>
  <si>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</si>
  <si>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</si>
  <si>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</si>
  <si>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</si>
  <si>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</si>
  <si>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</si>
  <si>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</si>
  <si>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</si>
  <si>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</si>
  <si>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</si>
  <si>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</si>
  <si>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</si>
  <si>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</si>
  <si>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</si>
  <si>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</si>
  <si>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</si>
  <si>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</si>
  <si>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</si>
  <si>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</si>
  <si>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</si>
  <si>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</si>
  <si>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</si>
  <si>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</si>
  <si>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</si>
  <si>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</si>
  <si>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</si>
  <si>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</si>
  <si>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</si>
  <si>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</si>
  <si>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</si>
  <si>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</si>
  <si>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</si>
  <si>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</si>
  <si>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</si>
  <si>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</si>
  <si>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</si>
  <si>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</si>
  <si>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</si>
  <si>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</si>
  <si>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</si>
  <si>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</si>
  <si>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</si>
  <si>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</si>
  <si>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</si>
  <si>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</si>
  <si>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</si>
  <si>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</si>
  <si>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</si>
  <si>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</si>
  <si>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</si>
  <si>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</si>
  <si>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</si>
  <si>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</si>
  <si>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</si>
  <si>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</si>
  <si>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</si>
  <si>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</si>
  <si>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</si>
  <si>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</si>
  <si>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</si>
  <si>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</si>
  <si>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</si>
  <si>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</si>
  <si>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</si>
  <si>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</si>
  <si>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</si>
  <si>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</si>
  <si>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</si>
  <si>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</si>
  <si>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</si>
  <si>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</si>
  <si>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</si>
  <si>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</si>
  <si>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</si>
  <si>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</si>
  <si>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</si>
  <si>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</si>
  <si>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</si>
  <si>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</si>
  <si>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</si>
  <si>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</si>
  <si>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</si>
  <si>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</si>
  <si>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</si>
  <si>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</si>
  <si>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</si>
  <si>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</si>
  <si>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</si>
  <si>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</si>
  <si>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</si>
  <si>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</si>
  <si>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</si>
  <si>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</si>
  <si>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</si>
  <si>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</si>
  <si>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</si>
  <si>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</si>
  <si>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</si>
  <si>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</si>
  <si>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</si>
  <si>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</si>
  <si>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</si>
  <si>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</si>
  <si>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</si>
  <si>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</si>
  <si>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</si>
  <si>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</si>
  <si>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</si>
  <si>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</si>
  <si>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</si>
  <si>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</si>
  <si>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</si>
  <si>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</si>
  <si>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</si>
  <si>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</si>
  <si>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</si>
  <si>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</si>
  <si>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</si>
  <si>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</si>
  <si>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</si>
  <si>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</si>
  <si>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</si>
  <si>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</si>
  <si>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</si>
  <si>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</si>
  <si>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</si>
  <si>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</si>
  <si>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</si>
  <si>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</si>
  <si>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</si>
  <si>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</si>
  <si>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</si>
  <si>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</si>
  <si>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</si>
  <si>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</si>
  <si>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</si>
  <si>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</si>
  <si>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</si>
  <si>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</si>
  <si>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</si>
  <si>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</si>
  <si>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</si>
  <si>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</si>
  <si>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</si>
  <si>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</si>
  <si>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</si>
  <si>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</si>
  <si>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</si>
  <si>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</si>
  <si>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</si>
  <si>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</si>
  <si>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</si>
  <si>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</si>
  <si>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</si>
  <si>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</si>
  <si>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</si>
  <si>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</si>
  <si>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</si>
  <si>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</si>
  <si>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</si>
  <si>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</si>
  <si>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</si>
  <si>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</si>
  <si>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</si>
  <si>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</si>
  <si>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</si>
  <si>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</si>
  <si>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</si>
  <si>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</si>
  <si>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</si>
  <si>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</si>
  <si>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</si>
  <si>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</si>
  <si>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</si>
  <si>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</si>
  <si>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</si>
  <si>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</si>
  <si>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</si>
  <si>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</si>
  <si>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</si>
  <si>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</si>
  <si>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</si>
  <si>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</si>
  <si>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</si>
  <si>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</si>
  <si>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</si>
  <si>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</si>
  <si>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</si>
  <si>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</si>
  <si>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</si>
  <si>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</si>
  <si>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</si>
  <si>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</si>
  <si>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</si>
  <si>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</si>
  <si>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</si>
  <si>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</si>
  <si>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</si>
  <si>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</si>
  <si>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</si>
  <si>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</si>
  <si>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</si>
  <si>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</si>
  <si>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</si>
  <si>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</si>
  <si>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</si>
  <si>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</si>
  <si>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</si>
  <si>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</si>
  <si>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</si>
  <si>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</si>
  <si>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</si>
  <si>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</si>
  <si>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</si>
  <si>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</si>
  <si>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</si>
  <si>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</si>
  <si>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</si>
  <si>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</si>
  <si>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</si>
  <si>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</si>
  <si>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</si>
  <si>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</si>
  <si>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</si>
  <si>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</si>
  <si>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</si>
  <si>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</si>
  <si>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</si>
  <si>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</si>
  <si>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</si>
  <si>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</si>
  <si>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</si>
  <si>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</si>
  <si>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</si>
  <si>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</si>
  <si>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</si>
  <si>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</si>
  <si>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</si>
  <si>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</si>
  <si>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</si>
  <si>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</si>
  <si>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</si>
  <si>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</si>
  <si>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</si>
  <si>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</si>
  <si>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</si>
  <si>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</si>
  <si>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</si>
  <si>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</si>
  <si>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</si>
  <si>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</si>
  <si>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</si>
  <si>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</si>
  <si>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</si>
  <si>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</si>
  <si>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</si>
  <si>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</si>
  <si>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</si>
  <si>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</si>
  <si>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</si>
  <si>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</si>
  <si>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</si>
  <si>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</si>
  <si>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</si>
  <si>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</si>
  <si>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</si>
  <si>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</si>
  <si>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</si>
  <si>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</si>
  <si>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</si>
  <si>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</si>
  <si>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</si>
  <si>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</si>
  <si>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</si>
  <si>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</si>
  <si>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</si>
  <si>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</si>
  <si>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</si>
  <si>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</si>
  <si>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</si>
  <si>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</si>
  <si>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</si>
  <si>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</si>
  <si>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</si>
  <si>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</si>
  <si>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</si>
  <si>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</si>
  <si>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</si>
  <si>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</si>
  <si>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</si>
  <si>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</si>
  <si>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</si>
  <si>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</si>
  <si>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</si>
  <si>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</si>
  <si>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</si>
  <si>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</si>
  <si>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</si>
  <si>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</si>
  <si>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</si>
  <si>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</si>
  <si>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</si>
  <si>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</si>
  <si>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</si>
  <si>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</si>
  <si>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</si>
  <si>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</si>
  <si>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</si>
  <si>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</si>
  <si>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</si>
  <si>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</si>
  <si>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</si>
  <si>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</si>
  <si>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</si>
  <si>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</si>
  <si>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</si>
  <si>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</si>
  <si>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</si>
  <si>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</si>
  <si>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</si>
  <si>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</si>
  <si>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</si>
  <si>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</si>
  <si>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</si>
  <si>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</si>
  <si>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</si>
  <si>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</si>
  <si>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</si>
  <si>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</si>
  <si>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</si>
  <si>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</si>
  <si>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</si>
  <si>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</si>
  <si>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</si>
  <si>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</si>
  <si>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</si>
  <si>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</si>
  <si>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</si>
  <si>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</si>
  <si>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</si>
  <si>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</si>
  <si>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</si>
  <si>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</si>
  <si>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</si>
  <si>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</si>
  <si>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</si>
  <si>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</si>
  <si>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</si>
  <si>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</si>
  <si>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</si>
  <si>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</si>
  <si>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</si>
  <si>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</si>
  <si>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</si>
  <si>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</si>
  <si>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</si>
  <si>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</si>
  <si>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</si>
  <si>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</si>
  <si>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</si>
  <si>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</si>
  <si>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</si>
  <si>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</si>
  <si>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</si>
  <si>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</si>
  <si>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</si>
  <si>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</si>
  <si>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</si>
  <si>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</si>
  <si>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</si>
  <si>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</si>
  <si>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</si>
  <si>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</si>
  <si>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</si>
  <si>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</si>
  <si>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</si>
  <si>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</si>
  <si>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</si>
  <si>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</si>
  <si>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</si>
  <si>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</si>
  <si>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</si>
  <si>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</si>
  <si>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</si>
  <si>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</si>
  <si>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</si>
  <si>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</si>
  <si>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</si>
  <si>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</si>
  <si>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</si>
  <si>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</si>
  <si>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</si>
  <si>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</si>
  <si>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</si>
  <si>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</si>
  <si>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</si>
  <si>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</si>
  <si>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</si>
  <si>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</si>
  <si>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</si>
  <si>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</si>
  <si>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</si>
  <si>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</si>
  <si>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</si>
  <si>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</si>
  <si>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</si>
  <si>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</si>
  <si>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</si>
  <si>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</si>
  <si>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</si>
  <si>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</si>
  <si>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</si>
  <si>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</si>
  <si>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</si>
  <si>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</si>
  <si>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</si>
  <si>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</si>
  <si>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</si>
  <si>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</si>
  <si>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</si>
  <si>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</si>
  <si>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</si>
  <si>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</si>
  <si>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</si>
  <si>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</si>
  <si>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</si>
  <si>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</si>
  <si>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</si>
  <si>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</si>
  <si>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</si>
  <si>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</si>
  <si>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</si>
  <si>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</si>
  <si>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</si>
  <si>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</si>
  <si>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</si>
  <si>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</si>
  <si>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</si>
  <si>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</si>
  <si>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</si>
  <si>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</si>
  <si>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</si>
  <si>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</si>
  <si>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</si>
  <si>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</si>
  <si>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</si>
  <si>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</si>
  <si>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</si>
  <si>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</si>
  <si>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</si>
  <si>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</si>
  <si>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</si>
  <si>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</si>
  <si>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</si>
  <si>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</si>
  <si>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</si>
  <si>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</si>
  <si>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</si>
  <si>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</si>
  <si>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</si>
  <si>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</si>
  <si>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</si>
  <si>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</si>
  <si>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</si>
  <si>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</si>
  <si>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</si>
  <si>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</si>
  <si>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</si>
  <si>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</si>
  <si>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</si>
  <si>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</si>
  <si>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</si>
  <si>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</si>
  <si>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</si>
  <si>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</si>
  <si>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</si>
  <si>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</si>
  <si>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</si>
  <si>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</si>
  <si>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</si>
  <si>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</si>
  <si>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</si>
  <si>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</si>
  <si>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</si>
  <si>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</si>
  <si>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</si>
  <si>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</si>
  <si>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</si>
  <si>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</si>
  <si>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</si>
  <si>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</si>
  <si>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</si>
  <si>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</si>
  <si>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</si>
  <si>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</si>
  <si>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</si>
  <si>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</si>
  <si>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</si>
  <si>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</si>
  <si>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</si>
  <si>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</si>
  <si>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</si>
  <si>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</si>
  <si>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</si>
  <si>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</si>
  <si>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</si>
  <si>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</si>
  <si>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</si>
  <si>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</si>
  <si>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</si>
  <si>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</si>
  <si>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</si>
  <si>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</si>
  <si>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</si>
  <si>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</si>
  <si>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</si>
  <si>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</si>
  <si>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</si>
  <si>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</si>
  <si>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</si>
  <si>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</si>
  <si>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</si>
  <si>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</si>
  <si>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</si>
  <si>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</si>
  <si>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</si>
  <si>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</si>
  <si>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</si>
  <si>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</si>
  <si>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</si>
  <si>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</si>
  <si>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</si>
  <si>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</si>
  <si>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</si>
  <si>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</si>
  <si>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</si>
  <si>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</si>
  <si>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</si>
  <si>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</si>
  <si>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</si>
  <si>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</si>
  <si>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</si>
  <si>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</si>
  <si>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</si>
  <si>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</si>
  <si>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</si>
  <si>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</si>
  <si>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</si>
  <si>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</si>
  <si>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</si>
  <si>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</si>
  <si>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</si>
  <si>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</si>
  <si>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</si>
  <si>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</si>
  <si>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</si>
  <si>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</si>
  <si>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</si>
  <si>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</si>
  <si>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</si>
  <si>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</si>
  <si>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</si>
  <si>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</si>
  <si>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</si>
  <si>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</si>
  <si>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</si>
  <si>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</si>
  <si>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</si>
  <si>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</si>
  <si>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</si>
  <si>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</si>
  <si>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</si>
  <si>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</si>
  <si>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</si>
  <si>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</si>
  <si>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</si>
  <si>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</si>
  <si>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</si>
  <si>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</si>
  <si>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</si>
  <si>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</si>
  <si>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</si>
  <si>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</si>
  <si>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</si>
  <si>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</si>
  <si>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</si>
  <si>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</si>
  <si>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</si>
  <si>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</si>
  <si>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</si>
  <si>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</si>
  <si>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</si>
  <si>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</si>
  <si>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</si>
  <si>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</si>
  <si>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</si>
  <si>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</si>
  <si>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</si>
  <si>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</si>
  <si>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</si>
  <si>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</si>
  <si>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</si>
  <si>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</si>
  <si>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</si>
  <si>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</si>
  <si>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</si>
  <si>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</si>
  <si>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</si>
  <si>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</si>
  <si>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</si>
  <si>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</si>
  <si>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</si>
  <si>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</si>
  <si>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</si>
  <si>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</si>
  <si>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</si>
  <si>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</si>
  <si>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</si>
  <si>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</si>
  <si>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</si>
  <si>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</si>
  <si>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</si>
  <si>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</si>
  <si>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</si>
  <si>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</si>
  <si>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</si>
  <si>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</si>
  <si>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</si>
  <si>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</si>
  <si>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</si>
  <si>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</si>
  <si>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</si>
  <si>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</si>
  <si>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</si>
  <si>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</si>
  <si>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</si>
  <si>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</si>
  <si>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</si>
  <si>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</si>
  <si>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</si>
  <si>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</si>
  <si>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</si>
  <si>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</si>
  <si>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</si>
  <si>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</si>
  <si>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</si>
  <si>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</si>
  <si>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</si>
  <si>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</si>
  <si>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</si>
  <si>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</si>
  <si>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</si>
  <si>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</si>
  <si>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</si>
  <si>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</si>
  <si>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</si>
  <si>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</si>
  <si>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</si>
  <si>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</si>
  <si>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</si>
  <si>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</si>
  <si>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</si>
  <si>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</si>
  <si>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</si>
  <si>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</si>
  <si>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</si>
  <si>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</si>
  <si>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</si>
  <si>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</si>
  <si>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</si>
  <si>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</si>
  <si>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</si>
  <si>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</si>
  <si>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</si>
  <si>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</si>
  <si>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</si>
  <si>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</si>
  <si>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</si>
  <si>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</si>
  <si>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</si>
  <si>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</si>
  <si>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</si>
  <si>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</si>
  <si>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</si>
  <si>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</si>
  <si>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</si>
  <si>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</si>
  <si>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</si>
  <si>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</si>
  <si>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</si>
  <si>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</si>
  <si>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</si>
  <si>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</si>
  <si>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</si>
  <si>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</si>
  <si>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</si>
  <si>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</si>
  <si>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</si>
  <si>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</si>
  <si>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</si>
  <si>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</si>
  <si>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</si>
  <si>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</si>
  <si>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</si>
  <si>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</si>
  <si>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</si>
  <si>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</si>
  <si>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</si>
  <si>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</si>
  <si>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</si>
  <si>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</si>
  <si>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</si>
  <si>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</si>
  <si>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</si>
  <si>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</si>
  <si>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</si>
  <si>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</si>
  <si>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</si>
  <si>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</si>
  <si>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</si>
  <si>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</si>
  <si>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</si>
  <si>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</si>
  <si>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</si>
  <si>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</si>
  <si>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</si>
  <si>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</si>
  <si>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</si>
  <si>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</si>
  <si>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</si>
  <si>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</si>
  <si>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</si>
  <si>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</si>
  <si>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</si>
  <si>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</si>
  <si>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</si>
  <si>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</si>
  <si>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</si>
  <si>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</si>
  <si>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</si>
  <si>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</si>
  <si>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</si>
  <si>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</si>
  <si>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</si>
  <si>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</si>
  <si>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</si>
  <si>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</si>
  <si>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</si>
  <si>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</si>
  <si>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</si>
  <si>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</si>
  <si>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</si>
  <si>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</si>
  <si>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</si>
  <si>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</si>
  <si>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</si>
  <si>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</si>
  <si>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</si>
  <si>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</si>
  <si>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</si>
  <si>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</si>
  <si>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</si>
  <si>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</si>
  <si>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</si>
  <si>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</si>
  <si>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</si>
  <si>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</si>
  <si>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</si>
  <si>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</si>
  <si>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</si>
  <si>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</si>
  <si>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</si>
  <si>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</si>
  <si>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</si>
  <si>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</si>
  <si>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</si>
  <si>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</si>
  <si>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</si>
  <si>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</si>
  <si>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</si>
  <si>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</si>
  <si>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</si>
  <si>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</si>
  <si>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</si>
  <si>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</si>
  <si>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</si>
  <si>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</si>
  <si>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</si>
  <si>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</si>
  <si>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</si>
  <si>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</si>
  <si>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</si>
  <si>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</si>
  <si>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</si>
  <si>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</si>
  <si>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</si>
  <si>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</si>
  <si>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</si>
  <si>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</si>
  <si>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</si>
  <si>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</si>
  <si>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</si>
  <si>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</si>
  <si>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</si>
  <si>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</si>
  <si>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</si>
  <si>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</si>
  <si>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</si>
  <si>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</si>
  <si>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</si>
  <si>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</si>
  <si>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</si>
  <si>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</si>
  <si>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</si>
  <si>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</si>
  <si>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</si>
  <si>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</si>
  <si>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</si>
  <si>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</si>
  <si>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</si>
  <si>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</si>
  <si>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</si>
  <si>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</si>
  <si>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</si>
  <si>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</si>
  <si>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</si>
  <si>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</si>
  <si>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</si>
  <si>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</si>
  <si>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</si>
  <si>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</si>
  <si>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</si>
  <si>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</si>
  <si>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</si>
  <si>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</si>
  <si>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</si>
  <si>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</si>
  <si>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</si>
  <si>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</si>
  <si>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</si>
  <si>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</si>
  <si>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</si>
  <si>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</si>
  <si>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</si>
  <si>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</si>
  <si>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</si>
  <si>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</si>
  <si>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</si>
  <si>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</si>
  <si>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</si>
  <si>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</si>
  <si>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</si>
  <si>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</si>
  <si>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</si>
  <si>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</si>
  <si>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</si>
  <si>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</si>
  <si>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</si>
  <si>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</si>
  <si>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</si>
  <si>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</si>
  <si>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</si>
  <si>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</si>
  <si>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</si>
  <si>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</si>
  <si>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</si>
  <si>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</si>
  <si>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</si>
  <si>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</si>
  <si>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</si>
  <si>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</si>
  <si>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</si>
  <si>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</si>
  <si>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</si>
  <si>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</si>
  <si>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</si>
  <si>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</si>
  <si>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</si>
  <si>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</si>
  <si>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</si>
  <si>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</si>
  <si>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</si>
  <si>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</si>
  <si>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</si>
  <si>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</si>
  <si>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</si>
  <si>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</si>
  <si>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</si>
  <si>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</si>
  <si>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</si>
  <si>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</si>
  <si>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</si>
  <si>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</si>
  <si>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</si>
  <si>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</si>
  <si>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</si>
  <si>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</si>
  <si>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</si>
  <si>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</si>
  <si>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</si>
  <si>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</si>
  <si>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</si>
  <si>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</si>
  <si>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</si>
  <si>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</si>
  <si>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</si>
  <si>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</si>
  <si>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</si>
  <si>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</si>
  <si>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</si>
  <si>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</si>
  <si>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</si>
  <si>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</si>
  <si>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</si>
  <si>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</si>
  <si>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</si>
  <si>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</si>
  <si>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</si>
  <si>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</si>
  <si>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</si>
  <si>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</si>
  <si>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</si>
  <si>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</si>
  <si>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</si>
  <si>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</si>
  <si>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</si>
  <si>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</si>
  <si>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</si>
  <si>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</si>
  <si>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</si>
  <si>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</si>
  <si>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</si>
  <si>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</si>
  <si>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</si>
  <si>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</si>
  <si>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</si>
  <si>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</si>
  <si>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</si>
  <si>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</si>
  <si>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</si>
  <si>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</si>
  <si>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</si>
  <si>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</si>
  <si>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</si>
  <si>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</si>
  <si>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</si>
  <si>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</si>
  <si>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</si>
  <si>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</si>
  <si>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</si>
  <si>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</si>
  <si>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</si>
  <si>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</si>
  <si>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</si>
  <si>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</si>
  <si>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</si>
  <si>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</si>
  <si>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</si>
  <si>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</si>
  <si>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</si>
  <si>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</si>
  <si>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</si>
  <si>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</si>
  <si>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</si>
  <si>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</si>
  <si>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</si>
  <si>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</si>
  <si>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</si>
  <si>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</si>
  <si>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</si>
  <si>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</si>
  <si>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</si>
  <si>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</si>
  <si>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</si>
  <si>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</si>
  <si>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</si>
  <si>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</si>
  <si>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</si>
  <si>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</si>
  <si>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</si>
  <si>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</si>
  <si>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</si>
  <si>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</si>
  <si>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</si>
  <si>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</si>
  <si>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</si>
  <si>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</si>
  <si>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</si>
  <si>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</si>
  <si>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</si>
  <si>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</si>
  <si>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</si>
  <si>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</si>
  <si>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</si>
  <si>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</si>
  <si>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</si>
  <si>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</si>
  <si>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</si>
  <si>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</si>
  <si>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</si>
  <si>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</si>
  <si>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</si>
  <si>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</si>
  <si>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</si>
  <si>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</si>
  <si>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</si>
  <si>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</si>
  <si>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</si>
  <si>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</si>
  <si>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</si>
  <si>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</si>
  <si>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</si>
  <si>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</si>
  <si>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</si>
  <si>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</si>
  <si>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</si>
  <si>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</si>
  <si>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</si>
  <si>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</si>
  <si>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</si>
  <si>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</si>
  <si>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</si>
  <si>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</si>
  <si>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</si>
  <si>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</si>
  <si>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</si>
  <si>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</si>
  <si>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</si>
  <si>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</si>
  <si>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</si>
  <si>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</si>
  <si>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</si>
  <si>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</si>
  <si>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</si>
  <si>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</si>
  <si>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</si>
  <si>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</si>
  <si>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</si>
  <si>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</si>
  <si>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</si>
  <si>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</si>
  <si>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</si>
  <si>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</si>
  <si>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</si>
  <si>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</si>
  <si>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</si>
  <si>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</si>
  <si>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</si>
  <si>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</si>
  <si>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</si>
  <si>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</si>
  <si>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</si>
  <si>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</si>
  <si>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</si>
  <si>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</si>
  <si>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</si>
  <si>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</si>
  <si>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</si>
  <si>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</si>
  <si>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</si>
  <si>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</si>
  <si>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</si>
  <si>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</si>
  <si>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</si>
  <si>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</si>
  <si>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</si>
  <si>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</si>
  <si>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</si>
  <si>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</si>
  <si>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</si>
  <si>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</si>
  <si>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</si>
  <si>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</si>
  <si>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</si>
  <si>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</si>
  <si>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</si>
  <si>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</si>
  <si>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</si>
  <si>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</si>
  <si>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</si>
  <si>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</si>
  <si>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</si>
  <si>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</si>
  <si>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</si>
  <si>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</si>
  <si>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</si>
  <si>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</si>
  <si>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</si>
  <si>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</si>
  <si>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</si>
  <si>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</si>
  <si>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</si>
  <si>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</si>
  <si>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</si>
  <si>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</si>
  <si>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</si>
  <si>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</si>
  <si>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</si>
  <si>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</si>
  <si>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</si>
  <si>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</si>
  <si>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</si>
  <si>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</si>
  <si>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</si>
  <si>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</si>
  <si>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</si>
  <si>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</si>
  <si>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</si>
  <si>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</si>
  <si>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</si>
  <si>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</si>
  <si>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</si>
  <si>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</si>
  <si>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</si>
  <si>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</si>
  <si>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</si>
  <si>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</si>
  <si>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</si>
  <si>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</si>
  <si>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</si>
  <si>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</si>
  <si>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</si>
  <si>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</si>
  <si>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</si>
  <si>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</si>
  <si>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</si>
  <si>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</si>
  <si>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</si>
  <si>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</si>
  <si>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</si>
  <si>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</si>
  <si>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</si>
  <si>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</si>
  <si>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</si>
  <si>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</si>
  <si>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</si>
  <si>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</si>
  <si>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</si>
  <si>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</si>
  <si>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</si>
  <si>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</si>
  <si>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</si>
  <si>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</si>
  <si>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</si>
  <si>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</si>
  <si>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</si>
  <si>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</si>
  <si>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</si>
  <si>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</si>
  <si>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</si>
  <si>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</si>
  <si>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</si>
  <si>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</si>
  <si>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</si>
  <si>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</si>
  <si>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</si>
  <si>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</si>
  <si>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</si>
  <si>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</si>
  <si>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</si>
  <si>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</si>
  <si>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</si>
  <si>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</si>
  <si>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</si>
  <si>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</si>
  <si>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</si>
  <si>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</si>
  <si>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</si>
  <si>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</si>
  <si>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</si>
  <si>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</si>
  <si>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</si>
  <si>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</si>
  <si>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</si>
  <si>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</si>
  <si>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</si>
  <si>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</si>
  <si>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</si>
  <si>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</si>
  <si>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</si>
  <si>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</si>
  <si>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</si>
  <si>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</si>
  <si>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</si>
  <si>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</si>
  <si>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</si>
  <si>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</si>
  <si>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</si>
  <si>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</si>
  <si>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</si>
  <si>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</si>
  <si>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</si>
  <si>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</si>
  <si>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</si>
  <si>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</si>
  <si>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</si>
  <si>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</si>
  <si>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</si>
  <si>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</si>
  <si>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</si>
  <si>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</si>
  <si>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</si>
  <si>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</si>
  <si>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</si>
  <si>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</si>
  <si>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</si>
  <si>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</si>
  <si>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</si>
  <si>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</si>
  <si>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</si>
  <si>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</si>
  <si>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</si>
  <si>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</si>
  <si>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</si>
  <si>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</si>
  <si>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</si>
  <si>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</si>
  <si>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</si>
  <si>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</si>
  <si>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</si>
  <si>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</si>
  <si>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</si>
  <si>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</si>
  <si>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</si>
  <si>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</si>
  <si>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</si>
  <si>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</si>
  <si>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</si>
  <si>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</si>
  <si>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</si>
  <si>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</si>
  <si>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</si>
  <si>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</si>
  <si>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</si>
  <si>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</si>
  <si>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</si>
  <si>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</si>
  <si>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</si>
  <si>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</si>
  <si>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</si>
  <si>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</si>
  <si>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</si>
  <si>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</si>
  <si>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</si>
  <si>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</si>
  <si>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</si>
  <si>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</si>
  <si>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</si>
  <si>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</si>
  <si>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</si>
  <si>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</si>
  <si>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</si>
  <si>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</si>
  <si>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</si>
  <si>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</si>
  <si>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</si>
  <si>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</si>
  <si>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</si>
  <si>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</si>
  <si>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</si>
  <si>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</si>
  <si>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</si>
  <si>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</si>
  <si>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</si>
  <si>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</si>
  <si>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</si>
  <si>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</si>
  <si>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</si>
  <si>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</si>
  <si>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</si>
  <si>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</si>
  <si>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</si>
  <si>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</si>
  <si>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</si>
  <si>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</si>
  <si>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</si>
  <si>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</si>
  <si>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</si>
  <si>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</si>
  <si>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</si>
  <si>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</si>
  <si>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</si>
  <si>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</si>
  <si>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</si>
  <si>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</si>
  <si>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</si>
  <si>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</si>
  <si>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</si>
  <si>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</si>
  <si>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</si>
  <si>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</si>
  <si>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</si>
  <si>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</si>
  <si>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</si>
  <si>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</si>
  <si>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</si>
  <si>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</si>
  <si>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</si>
  <si>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</si>
  <si>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</si>
  <si>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</si>
  <si>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</si>
  <si>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</si>
  <si>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</si>
  <si>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</si>
  <si>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</si>
  <si>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</si>
  <si>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</si>
  <si>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</si>
  <si>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</si>
  <si>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</si>
  <si>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</si>
  <si>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</si>
  <si>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</si>
  <si>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</si>
  <si>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</si>
  <si>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</si>
  <si>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</si>
  <si>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</si>
  <si>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</si>
  <si>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</si>
  <si>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</si>
  <si>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</si>
  <si>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</si>
  <si>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</si>
  <si>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</si>
  <si>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</si>
  <si>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</si>
  <si>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</si>
  <si>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</si>
  <si>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</si>
  <si>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</si>
  <si>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</si>
  <si>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</si>
  <si>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</si>
  <si>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</si>
  <si>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</si>
  <si>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</si>
  <si>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</si>
  <si>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</si>
  <si>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</si>
  <si>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</si>
  <si>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</si>
  <si>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</si>
  <si>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</si>
  <si>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</si>
  <si>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</si>
  <si>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</si>
  <si>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</si>
  <si>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</si>
  <si>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</si>
  <si>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</si>
  <si>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</si>
  <si>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</si>
  <si>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</si>
  <si>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</si>
  <si>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</si>
  <si>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</si>
  <si>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</si>
  <si>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</si>
  <si>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</si>
  <si>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</si>
  <si>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</si>
  <si>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</si>
  <si>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</si>
  <si>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</si>
  <si>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</si>
  <si>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</si>
  <si>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</si>
  <si>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</si>
  <si>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</si>
  <si>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</si>
  <si>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</si>
  <si>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</si>
  <si>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</si>
  <si>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</si>
  <si>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</si>
  <si>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</si>
  <si>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</si>
  <si>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</si>
  <si>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</si>
  <si>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</si>
  <si>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</si>
  <si>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</si>
  <si>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</si>
  <si>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</si>
  <si>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</si>
  <si>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</si>
  <si>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</si>
  <si>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</si>
  <si>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</si>
  <si>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</si>
  <si>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</si>
  <si>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</si>
  <si>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</si>
  <si>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</si>
  <si>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</si>
  <si>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</si>
  <si>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</si>
  <si>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</si>
  <si>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</si>
  <si>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</si>
  <si>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</si>
  <si>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</si>
  <si>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</si>
  <si>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</si>
  <si>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</si>
  <si>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</si>
  <si>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</si>
  <si>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</si>
  <si>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</si>
  <si>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</si>
  <si>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</si>
  <si>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</si>
  <si>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</si>
  <si>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</si>
  <si>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</si>
  <si>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</si>
  <si>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</si>
  <si>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</si>
  <si>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</si>
  <si>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</si>
  <si>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</si>
  <si>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</si>
  <si>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</si>
  <si>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</si>
  <si>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</si>
  <si>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</si>
  <si>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</si>
  <si>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</si>
  <si>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</si>
  <si>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</si>
  <si>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</si>
  <si>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</si>
  <si>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</si>
  <si>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</si>
  <si>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</si>
  <si>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</si>
  <si>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</si>
  <si>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</si>
  <si>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</si>
  <si>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</si>
  <si>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</si>
  <si>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</si>
  <si>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</si>
  <si>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</si>
  <si>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</si>
  <si>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</si>
  <si>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</si>
  <si>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</si>
  <si>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</si>
  <si>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</si>
  <si>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</si>
  <si>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</si>
  <si>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</si>
  <si>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</si>
  <si>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</si>
  <si>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</si>
  <si>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</si>
  <si>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</si>
  <si>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</si>
  <si>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</si>
  <si>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</si>
  <si>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</si>
  <si>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</si>
  <si>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</si>
  <si>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</si>
  <si>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</si>
  <si>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</si>
  <si>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</si>
  <si>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</si>
  <si>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</si>
  <si>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</si>
  <si>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</si>
  <si>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</si>
  <si>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</si>
  <si>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</si>
  <si>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</si>
  <si>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</si>
  <si>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</si>
  <si>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</si>
  <si>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</si>
  <si>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</si>
  <si>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</si>
  <si>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</si>
  <si>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</si>
  <si>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</si>
  <si>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</si>
  <si>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</si>
  <si>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</si>
  <si>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</si>
  <si>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</si>
  <si>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</si>
  <si>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</si>
  <si>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</si>
  <si>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</si>
  <si>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</si>
  <si>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</si>
  <si>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</si>
  <si>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</si>
  <si>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</si>
  <si>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</si>
  <si>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</si>
  <si>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</si>
  <si>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</si>
  <si>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</si>
  <si>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</si>
  <si>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</si>
  <si>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</si>
  <si>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</si>
  <si>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</si>
  <si>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</si>
  <si>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</si>
  <si>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</si>
  <si>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</si>
  <si>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</si>
  <si>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</si>
  <si>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</si>
  <si>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</si>
  <si>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</si>
  <si>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</si>
  <si>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</si>
  <si>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</si>
  <si>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</si>
  <si>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</si>
  <si>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</si>
  <si>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</si>
  <si>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</si>
  <si>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</si>
  <si>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</si>
  <si>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</si>
  <si>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</si>
  <si>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</si>
  <si>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</si>
  <si>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</si>
  <si>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</si>
  <si>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</si>
  <si>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</si>
  <si>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</si>
  <si>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</si>
  <si>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</si>
  <si>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</si>
  <si>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</si>
  <si>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</si>
  <si>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</si>
  <si>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</si>
  <si>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</si>
  <si>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</si>
  <si>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</si>
  <si>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</si>
  <si>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</si>
  <si>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</si>
  <si>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</si>
  <si>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</si>
  <si>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</si>
  <si>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</si>
  <si>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</si>
  <si>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</si>
  <si>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</si>
  <si>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</si>
  <si>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</si>
  <si>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</si>
  <si>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</si>
  <si>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</si>
  <si>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</si>
  <si>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</si>
  <si>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</si>
  <si>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</si>
  <si>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</si>
  <si>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</si>
  <si>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</si>
  <si>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</si>
  <si>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</si>
  <si>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</si>
  <si>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</si>
  <si>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</si>
  <si>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</si>
  <si>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</si>
  <si>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</si>
  <si>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</si>
  <si>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</si>
  <si>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</si>
  <si>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</si>
  <si>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</si>
  <si>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</si>
  <si>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</si>
  <si>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</si>
  <si>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</si>
  <si>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</si>
  <si>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</si>
  <si>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</si>
  <si>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</si>
  <si>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</si>
  <si>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</si>
  <si>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</si>
  <si>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</si>
  <si>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</si>
  <si>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</si>
  <si>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</si>
  <si>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</si>
  <si>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</si>
  <si>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</si>
  <si>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</si>
  <si>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</si>
  <si>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</si>
  <si>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</si>
  <si>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</si>
  <si>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</si>
  <si>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</si>
  <si>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</si>
  <si>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</si>
  <si>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</si>
  <si>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</si>
  <si>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</si>
  <si>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</si>
  <si>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</si>
  <si>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</si>
  <si>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</si>
  <si>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</si>
  <si>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</si>
  <si>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</si>
  <si>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</si>
  <si>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</si>
  <si>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</si>
  <si>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</si>
  <si>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</si>
  <si>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</si>
  <si>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</si>
  <si>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</si>
  <si>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</si>
  <si>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</si>
  <si>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</si>
  <si>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</si>
  <si>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</si>
  <si>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</si>
  <si>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</si>
  <si>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</si>
  <si>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</si>
  <si>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</si>
  <si>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</si>
  <si>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</si>
  <si>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</si>
  <si>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</si>
  <si>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</si>
  <si>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</si>
  <si>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</si>
  <si>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</si>
  <si>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</si>
  <si>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</si>
  <si>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</si>
  <si>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</si>
  <si>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</si>
  <si>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</si>
  <si>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</si>
  <si>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</si>
  <si>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</si>
  <si>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</si>
  <si>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</si>
  <si>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</si>
  <si>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</si>
  <si>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</si>
  <si>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</si>
  <si>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</si>
  <si>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</si>
  <si>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</si>
  <si>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</si>
  <si>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</si>
  <si>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</si>
  <si>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</si>
  <si>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</si>
  <si>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</si>
  <si>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</si>
  <si>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</si>
  <si>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</si>
  <si>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</si>
  <si>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</si>
  <si>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</si>
  <si>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</si>
  <si>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</si>
  <si>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</si>
  <si>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</si>
  <si>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</si>
  <si>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</si>
  <si>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</si>
  <si>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</si>
  <si>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</si>
  <si>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</si>
  <si>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</si>
  <si>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</si>
  <si>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</si>
  <si>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</si>
  <si>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</si>
  <si>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</si>
  <si>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</si>
  <si>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</si>
  <si>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</si>
  <si>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</si>
  <si>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</si>
  <si>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</si>
  <si>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</si>
  <si>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</si>
  <si>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</si>
  <si>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</si>
  <si>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</si>
  <si>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</si>
  <si>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</si>
  <si>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</si>
  <si>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</si>
  <si>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</si>
  <si>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</si>
  <si>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</si>
  <si>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</si>
  <si>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</si>
  <si>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</si>
  <si>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</si>
  <si>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</si>
  <si>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</si>
  <si>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</si>
  <si>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</si>
  <si>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</si>
  <si>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</si>
  <si>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</si>
  <si>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</si>
  <si>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</si>
  <si>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</si>
  <si>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</si>
  <si>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</si>
  <si>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</si>
  <si>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</si>
  <si>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</si>
  <si>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</si>
  <si>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</si>
  <si>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</si>
  <si>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</si>
  <si>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</si>
  <si>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</si>
  <si>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</si>
  <si>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</si>
  <si>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</si>
  <si>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</si>
  <si>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</si>
  <si>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</si>
  <si>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</si>
  <si>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</si>
  <si>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</si>
  <si>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</si>
  <si>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</si>
  <si>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</si>
  <si>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</si>
  <si>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</si>
  <si>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</si>
  <si>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</si>
  <si>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</si>
  <si>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</si>
  <si>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</si>
  <si>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</si>
  <si>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</si>
  <si>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</si>
  <si>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</si>
  <si>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</si>
  <si>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</si>
  <si>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</si>
  <si>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</si>
  <si>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</si>
  <si>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</si>
  <si>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</si>
  <si>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</si>
  <si>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</si>
  <si>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</si>
  <si>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</si>
  <si>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</si>
  <si>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</si>
  <si>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</si>
  <si>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</si>
  <si>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</si>
  <si>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</si>
  <si>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</si>
  <si>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</si>
  <si>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</si>
  <si>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</si>
  <si>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</si>
  <si>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</si>
  <si>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</si>
  <si>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</si>
  <si>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</si>
  <si>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</si>
  <si>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</si>
  <si>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</si>
  <si>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</si>
  <si>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</si>
  <si>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</si>
  <si>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</si>
  <si>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</si>
  <si>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</si>
  <si>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</si>
  <si>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</si>
  <si>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</si>
  <si>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</si>
  <si>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</si>
  <si>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</si>
  <si>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</si>
  <si>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</si>
  <si>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</si>
  <si>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</si>
  <si>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</si>
  <si>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</si>
  <si>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</si>
  <si>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</si>
  <si>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</si>
  <si>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</si>
  <si>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</si>
  <si>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</si>
  <si>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</si>
  <si>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</si>
  <si>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</si>
  <si>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</si>
  <si>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</si>
  <si>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</si>
  <si>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</si>
  <si>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</si>
  <si>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</si>
  <si>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</si>
  <si>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</si>
  <si>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</si>
  <si>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</si>
  <si>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</si>
  <si>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</si>
  <si>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</si>
  <si>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</si>
  <si>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</si>
  <si>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</si>
  <si>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</si>
  <si>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</si>
  <si>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</si>
  <si>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</si>
  <si>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</si>
  <si>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</si>
  <si>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</si>
  <si>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</si>
  <si>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</si>
  <si>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</si>
  <si>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</si>
  <si>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</si>
  <si>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</si>
  <si>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</si>
  <si>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</si>
  <si>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</si>
  <si>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</si>
  <si>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</si>
  <si>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</si>
  <si>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</si>
  <si>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</si>
  <si>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</si>
  <si>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</si>
  <si>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</si>
  <si>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</si>
  <si>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</si>
  <si>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</si>
  <si>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</si>
  <si>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</si>
  <si>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</si>
  <si>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</si>
  <si>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</si>
  <si>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</si>
  <si>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</si>
  <si>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</si>
  <si>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</si>
  <si>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</si>
  <si>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</si>
  <si>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</si>
  <si>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</si>
  <si>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</si>
  <si>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</si>
  <si>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</si>
  <si>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</si>
  <si>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</si>
  <si>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</si>
  <si>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</si>
  <si>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</si>
  <si>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</si>
  <si>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</si>
  <si>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</si>
  <si>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</si>
  <si>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</si>
  <si>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</si>
  <si>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</si>
  <si>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</si>
  <si>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</si>
  <si>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</si>
  <si>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</si>
  <si>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</si>
  <si>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</si>
  <si>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</si>
  <si>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</si>
  <si>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</si>
  <si>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</si>
  <si>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</si>
  <si>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</si>
  <si>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</si>
  <si>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</si>
  <si>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</si>
  <si>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</si>
  <si>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</si>
  <si>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</si>
  <si>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</si>
  <si>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</si>
  <si>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</si>
  <si>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</si>
  <si>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</si>
  <si>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</si>
  <si>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</si>
  <si>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</si>
  <si>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</si>
  <si>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</si>
  <si>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</si>
  <si>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</si>
  <si>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</si>
  <si>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</si>
  <si>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</si>
  <si>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</si>
  <si>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</si>
  <si>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</si>
  <si>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</si>
  <si>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</si>
  <si>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</si>
  <si>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</si>
  <si>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</si>
  <si>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</si>
  <si>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</si>
  <si>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</si>
  <si>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</si>
  <si>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</si>
  <si>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</si>
  <si>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</si>
  <si>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</si>
  <si>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</si>
  <si>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</si>
  <si>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</si>
  <si>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</si>
  <si>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</si>
  <si>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</si>
  <si>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</si>
  <si>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</si>
  <si>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</si>
  <si>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</si>
  <si>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</si>
  <si>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</si>
  <si>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</si>
  <si>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</si>
  <si>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</si>
  <si>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</si>
  <si>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</si>
  <si>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</si>
  <si>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</si>
  <si>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</si>
  <si>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</si>
  <si>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</si>
  <si>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</si>
  <si>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</si>
  <si>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</si>
  <si>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</si>
  <si>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</si>
  <si>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</si>
  <si>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</si>
  <si>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</si>
  <si>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</si>
  <si>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</si>
  <si>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</si>
  <si>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</si>
  <si>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</si>
  <si>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</si>
  <si>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</si>
  <si>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</si>
  <si>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</si>
  <si>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</si>
  <si>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</si>
  <si>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</si>
  <si>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</si>
  <si>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</si>
  <si>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</si>
  <si>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</si>
  <si>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</si>
  <si>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</si>
  <si>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</si>
  <si>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</si>
  <si>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</si>
  <si>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</si>
  <si>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</si>
  <si>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</si>
  <si>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</si>
  <si>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</si>
  <si>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</si>
  <si>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</si>
  <si>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</si>
  <si>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</si>
  <si>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</si>
  <si>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</si>
  <si>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</si>
  <si>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</si>
  <si>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</si>
  <si>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</si>
  <si>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</si>
  <si>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</si>
  <si>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</si>
  <si>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</si>
  <si>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</si>
  <si>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</si>
  <si>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</si>
  <si>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</si>
  <si>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</si>
  <si>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</si>
  <si>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</si>
  <si>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</si>
  <si>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</si>
  <si>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</si>
  <si>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</si>
  <si>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</si>
  <si>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</si>
  <si>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</si>
  <si>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</si>
  <si>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</si>
  <si>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</si>
  <si>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</si>
  <si>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</si>
  <si>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</si>
  <si>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</si>
  <si>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</si>
  <si>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</si>
  <si>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</si>
  <si>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</si>
  <si>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</si>
  <si>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</si>
  <si>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</si>
  <si>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</si>
  <si>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</si>
  <si>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</si>
  <si>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</si>
  <si>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</si>
  <si>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</si>
  <si>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</si>
  <si>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</si>
  <si>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</si>
  <si>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</si>
  <si>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</si>
  <si>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</si>
  <si>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</si>
  <si>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</si>
  <si>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</si>
  <si>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</si>
  <si>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</si>
  <si>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</si>
  <si>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</si>
  <si>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</si>
  <si>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</si>
  <si>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</si>
  <si>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</si>
  <si>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</si>
  <si>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</si>
  <si>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</si>
  <si>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</si>
  <si>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</si>
  <si>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</si>
  <si>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</si>
  <si>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</si>
  <si>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</si>
  <si>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</si>
  <si>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</si>
  <si>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</si>
  <si>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</si>
  <si>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</si>
  <si>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</si>
  <si>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</si>
  <si>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</si>
  <si>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</si>
  <si>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</si>
  <si>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</si>
  <si>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</si>
  <si>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</si>
  <si>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</si>
  <si>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</si>
  <si>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</si>
  <si>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</si>
  <si>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</si>
  <si>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</si>
  <si>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</si>
  <si>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</si>
  <si>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</si>
  <si>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</si>
  <si>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</si>
  <si>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</si>
  <si>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</si>
  <si>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</si>
  <si>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</si>
  <si>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</si>
  <si>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</si>
  <si>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</si>
  <si>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</si>
  <si>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</si>
  <si>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</si>
  <si>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</si>
  <si>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</si>
  <si>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</si>
  <si>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</si>
  <si>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</si>
  <si>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</si>
  <si>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</si>
  <si>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</si>
  <si>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</si>
  <si>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</si>
  <si>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</si>
  <si>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</si>
  <si>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</si>
  <si>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</si>
  <si>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</si>
  <si>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</si>
  <si>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</si>
  <si>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</si>
  <si>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</si>
  <si>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</si>
  <si>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</si>
  <si>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</si>
  <si>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</si>
  <si>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</si>
  <si>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</si>
  <si>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</si>
  <si>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</si>
  <si>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</si>
  <si>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</si>
  <si>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</si>
  <si>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</si>
  <si>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</si>
  <si>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</si>
  <si>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</si>
  <si>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</si>
  <si>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</si>
  <si>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</si>
  <si>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</si>
  <si>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</si>
  <si>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</si>
  <si>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</si>
  <si>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</si>
  <si>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</si>
  <si>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</si>
  <si>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</si>
  <si>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</si>
  <si>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</si>
  <si>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</si>
  <si>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</si>
  <si>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</si>
  <si>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</si>
  <si>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</si>
  <si>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</si>
  <si>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</si>
  <si>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</si>
  <si>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</si>
  <si>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</si>
  <si>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</si>
  <si>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</si>
  <si>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</si>
  <si>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</si>
  <si>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</si>
  <si>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</si>
  <si>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</si>
  <si>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</si>
  <si>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</si>
  <si>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</si>
  <si>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</si>
  <si>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</si>
  <si>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</si>
  <si>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</si>
  <si>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</si>
  <si>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</si>
  <si>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</si>
  <si>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</si>
  <si>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</si>
  <si>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</si>
  <si>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</si>
  <si>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</si>
  <si>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</si>
  <si>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</si>
  <si>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</si>
  <si>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</si>
  <si>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</si>
  <si>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</si>
  <si>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</si>
  <si>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</si>
  <si>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</si>
  <si>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</si>
  <si>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</si>
  <si>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</si>
  <si>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</si>
  <si>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</si>
  <si>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</si>
  <si>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</si>
  <si>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</si>
  <si>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</si>
  <si>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</si>
  <si>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</si>
  <si>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</si>
  <si>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</si>
  <si>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</si>
  <si>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</si>
  <si>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</si>
  <si>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</si>
  <si>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</si>
  <si>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</si>
  <si>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</si>
  <si>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</si>
  <si>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</si>
  <si>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</si>
  <si>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</si>
  <si>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</si>
  <si>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</si>
  <si>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</si>
  <si>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</si>
  <si>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</si>
  <si>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</si>
  <si>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</si>
  <si>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</si>
  <si>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</si>
  <si>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</si>
  <si>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</si>
  <si>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</si>
  <si>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</si>
  <si>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</si>
  <si>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</si>
  <si>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</si>
  <si>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</si>
  <si>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</si>
  <si>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</si>
  <si>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</si>
  <si>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</si>
  <si>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</si>
  <si>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</si>
  <si>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</si>
  <si>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</si>
  <si>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</si>
  <si>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</si>
  <si>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</si>
  <si>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</si>
  <si>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</si>
  <si>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</si>
  <si>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</si>
  <si>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</si>
  <si>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</si>
  <si>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</si>
  <si>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</si>
  <si>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</si>
  <si>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</si>
  <si>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</si>
  <si>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</si>
  <si>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</si>
  <si>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</si>
  <si>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</si>
  <si>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</si>
  <si>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</si>
  <si>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</si>
  <si>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</si>
  <si>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</si>
  <si>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</si>
  <si>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</si>
  <si>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</si>
  <si>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</si>
  <si>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</si>
  <si>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</si>
  <si>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</si>
  <si>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</si>
  <si>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</si>
  <si>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</si>
  <si>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</si>
  <si>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</si>
  <si>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</si>
  <si>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</si>
  <si>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</si>
  <si>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</si>
  <si>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</si>
  <si>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</si>
  <si>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</si>
  <si>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</si>
  <si>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</si>
  <si>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</si>
  <si>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</si>
  <si>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</si>
  <si>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</si>
  <si>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</si>
  <si>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</si>
  <si>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</si>
  <si>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</si>
  <si>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</si>
  <si>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</si>
  <si>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</si>
  <si>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</si>
  <si>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</si>
  <si>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</si>
  <si>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</si>
  <si>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</si>
  <si>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</si>
  <si>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</si>
  <si>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</si>
  <si>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</si>
  <si>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</si>
  <si>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</si>
  <si>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</si>
  <si>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</si>
  <si>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</si>
  <si>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</si>
  <si>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</si>
  <si>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</si>
  <si>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</si>
  <si>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</si>
  <si>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</si>
  <si>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</si>
  <si>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</si>
  <si>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</si>
  <si>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</si>
  <si>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</si>
  <si>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</si>
  <si>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</si>
  <si>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</si>
  <si>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</si>
  <si>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</si>
  <si>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</si>
  <si>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</si>
  <si>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</si>
  <si>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</si>
  <si>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</si>
  <si>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</si>
  <si>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</si>
  <si>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</si>
  <si>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</si>
  <si>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</si>
  <si>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</si>
  <si>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</si>
  <si>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</si>
  <si>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</si>
  <si>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</si>
  <si>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</si>
  <si>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</si>
  <si>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</si>
  <si>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</si>
  <si>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</si>
  <si>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</si>
  <si>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</si>
  <si>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</si>
  <si>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</si>
  <si>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</si>
  <si>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</si>
  <si>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</si>
  <si>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</si>
  <si>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</si>
  <si>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</si>
  <si>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</si>
  <si>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</si>
  <si>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</si>
  <si>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</si>
  <si>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</si>
  <si>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</si>
  <si>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</si>
  <si>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</si>
  <si>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</si>
  <si>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</si>
  <si>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</si>
  <si>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</si>
  <si>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</si>
  <si>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</si>
  <si>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</si>
  <si>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</si>
  <si>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</si>
  <si>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</si>
  <si>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</si>
  <si>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</si>
  <si>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</si>
  <si>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</si>
  <si>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</si>
  <si>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</si>
  <si>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</si>
  <si>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</si>
  <si>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</si>
  <si>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</si>
  <si>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</si>
  <si>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</si>
  <si>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</si>
  <si>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</si>
  <si>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</si>
  <si>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</si>
  <si>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</si>
  <si>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</si>
  <si>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</si>
  <si>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</si>
  <si>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</si>
  <si>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</si>
  <si>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</si>
  <si>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</si>
  <si>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</si>
  <si>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</si>
  <si>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</si>
  <si>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</si>
  <si>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</si>
  <si>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</si>
  <si>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</si>
  <si>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</si>
  <si>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</si>
  <si>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</si>
  <si>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</si>
  <si>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</si>
  <si>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</si>
  <si>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</si>
  <si>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</si>
  <si>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</si>
  <si>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</si>
  <si>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</si>
  <si>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</si>
  <si>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</si>
  <si>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</si>
  <si>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</si>
  <si>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</si>
  <si>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</si>
  <si>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</si>
  <si>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</si>
  <si>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</si>
  <si>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</si>
  <si>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</si>
  <si>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</si>
  <si>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</si>
  <si>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</si>
  <si>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</si>
  <si>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</si>
  <si>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</si>
  <si>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</si>
  <si>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</si>
  <si>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</si>
  <si>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</si>
  <si>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</si>
  <si>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</si>
  <si>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</si>
  <si>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</si>
  <si>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</si>
  <si>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</si>
  <si>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</si>
  <si>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</si>
  <si>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</si>
  <si>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</si>
  <si>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</si>
  <si>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</si>
  <si>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</si>
  <si>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</si>
  <si>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</si>
  <si>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</si>
  <si>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</si>
  <si>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</si>
  <si>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</si>
  <si>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</si>
  <si>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</si>
  <si>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</si>
  <si>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</si>
  <si>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</si>
  <si>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</si>
  <si>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</si>
  <si>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</si>
  <si>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</si>
  <si>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</si>
  <si>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</si>
  <si>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</si>
  <si>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</si>
  <si>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</si>
  <si>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</si>
  <si>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</si>
  <si>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</si>
  <si>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</si>
  <si>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</si>
  <si>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</si>
  <si>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</si>
  <si>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</si>
  <si>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</si>
  <si>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</si>
  <si>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</si>
  <si>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</si>
  <si>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</si>
  <si>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</si>
  <si>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</si>
  <si>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</si>
  <si>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</si>
  <si>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</si>
  <si>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</si>
  <si>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</si>
  <si>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</si>
  <si>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</si>
  <si>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</si>
  <si>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</si>
  <si>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</si>
  <si>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</si>
  <si>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</si>
  <si>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</si>
  <si>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</si>
  <si>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</si>
  <si>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</si>
  <si>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</si>
  <si>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</si>
  <si>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</si>
  <si>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</si>
  <si>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</si>
  <si>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</si>
  <si>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</si>
  <si>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</si>
  <si>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</si>
  <si>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</si>
  <si>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</si>
  <si>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</si>
  <si>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</si>
  <si>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</si>
  <si>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</si>
  <si>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</si>
  <si>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</si>
  <si>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</si>
  <si>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</si>
  <si>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</si>
  <si>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</si>
  <si>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</si>
  <si>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</si>
  <si>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</si>
  <si>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</si>
  <si>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</si>
  <si>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</si>
  <si>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</si>
  <si>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</si>
  <si>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</si>
  <si>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</si>
  <si>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</si>
  <si>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</si>
  <si>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</si>
  <si>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</si>
  <si>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</si>
  <si>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</si>
  <si>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</si>
  <si>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</si>
  <si>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</si>
  <si>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</si>
  <si>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</si>
  <si>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</si>
  <si>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</si>
  <si>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</si>
  <si>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</si>
  <si>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</si>
  <si>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</si>
  <si>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</si>
  <si>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</si>
  <si>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</si>
  <si>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</si>
  <si>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</si>
  <si>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</si>
  <si>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</si>
  <si>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</si>
  <si>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</si>
  <si>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</si>
  <si>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</si>
  <si>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</si>
  <si>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</si>
  <si>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</si>
  <si>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</si>
  <si>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</si>
  <si>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</si>
  <si>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</si>
  <si>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</si>
  <si>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</si>
  <si>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</si>
  <si>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</si>
  <si>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</si>
  <si>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</si>
  <si>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</si>
  <si>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</si>
  <si>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</si>
  <si>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</si>
  <si>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</si>
  <si>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</si>
  <si>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</si>
  <si>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</si>
  <si>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</si>
  <si>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</si>
  <si>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</si>
  <si>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</si>
  <si>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</si>
  <si>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</si>
  <si>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</si>
  <si>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</si>
  <si>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</si>
  <si>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</si>
  <si>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</si>
  <si>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</si>
  <si>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</si>
  <si>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</si>
  <si>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</si>
  <si>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</si>
  <si>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</si>
  <si>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</si>
  <si>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</si>
  <si>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</si>
  <si>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</si>
  <si>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</si>
  <si>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</si>
  <si>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</si>
  <si>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</si>
  <si>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</si>
  <si>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</si>
  <si>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</si>
  <si>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</si>
  <si>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</si>
  <si>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</si>
  <si>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</si>
  <si>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</si>
  <si>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</si>
  <si>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</si>
  <si>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</si>
  <si>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</si>
  <si>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</si>
  <si>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</si>
  <si>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</si>
  <si>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</si>
  <si>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</si>
  <si>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</si>
  <si>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</si>
  <si>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</si>
  <si>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</si>
  <si>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</si>
  <si>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</si>
  <si>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</si>
  <si>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</si>
  <si>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</si>
  <si>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</si>
  <si>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</si>
  <si>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</si>
  <si>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</si>
  <si>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</si>
  <si>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</si>
  <si>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</si>
  <si>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</si>
  <si>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</si>
  <si>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</si>
  <si>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</si>
  <si>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</si>
  <si>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</si>
  <si>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</si>
  <si>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</si>
  <si>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</si>
  <si>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</si>
  <si>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</si>
  <si>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</si>
  <si>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</si>
  <si>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</si>
  <si>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</si>
  <si>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</si>
  <si>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</si>
  <si>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</si>
  <si>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</si>
  <si>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</si>
  <si>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</si>
  <si>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</si>
  <si>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</si>
  <si>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</si>
  <si>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</si>
  <si>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</si>
  <si>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</si>
  <si>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</si>
  <si>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</si>
  <si>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</si>
  <si>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</si>
  <si>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</si>
  <si>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</si>
  <si>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</si>
  <si>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</si>
  <si>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</si>
  <si>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</si>
  <si>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</si>
  <si>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</si>
  <si>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</si>
  <si>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</si>
  <si>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</si>
  <si>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</si>
  <si>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</si>
  <si>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</si>
  <si>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</si>
  <si>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</si>
  <si>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</si>
  <si>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</si>
  <si>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</si>
  <si>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</si>
  <si>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</si>
  <si>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</si>
  <si>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</si>
  <si>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</si>
  <si>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</si>
  <si>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</si>
  <si>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</si>
  <si>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</si>
  <si>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</si>
  <si>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</si>
  <si>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</si>
  <si>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</si>
  <si>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</si>
  <si>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</si>
  <si>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</si>
  <si>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</si>
  <si>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</si>
  <si>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</si>
  <si>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</si>
  <si>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</si>
  <si>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</si>
  <si>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</si>
  <si>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</si>
  <si>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</si>
  <si>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</si>
  <si>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</si>
  <si>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</si>
  <si>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</si>
  <si>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</si>
  <si>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</si>
  <si>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</si>
  <si>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</si>
  <si>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</si>
  <si>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</si>
  <si>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</si>
  <si>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</si>
  <si>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</si>
  <si>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</si>
  <si>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</si>
  <si>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</si>
  <si>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</si>
  <si>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</si>
  <si>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</si>
  <si>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</si>
  <si>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</si>
  <si>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</si>
  <si>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</si>
  <si>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</si>
  <si>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</si>
  <si>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</si>
  <si>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</si>
  <si>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</si>
  <si>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</si>
  <si>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</si>
  <si>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</si>
  <si>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</si>
  <si>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</si>
  <si>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</si>
  <si>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</si>
  <si>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</si>
  <si>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</si>
  <si>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</si>
  <si>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</si>
  <si>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</si>
  <si>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</si>
  <si>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</si>
  <si>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</si>
  <si>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</si>
  <si>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</si>
  <si>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</si>
  <si>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</si>
  <si>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</si>
  <si>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</si>
  <si>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</si>
  <si>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</si>
  <si>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</si>
  <si>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</si>
  <si>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</si>
  <si>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</si>
  <si>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</si>
  <si>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</si>
  <si>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</si>
  <si>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</si>
  <si>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</si>
  <si>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</si>
  <si>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</si>
  <si>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</si>
  <si>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</si>
  <si>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</si>
  <si>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</si>
  <si>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</si>
  <si>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</si>
  <si>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</si>
  <si>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</si>
  <si>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</si>
  <si>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</si>
  <si>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</si>
  <si>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</si>
  <si>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</si>
  <si>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</si>
  <si>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</si>
  <si>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</si>
  <si>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</si>
  <si>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</si>
  <si>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</si>
  <si>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</si>
  <si>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</si>
  <si>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</si>
  <si>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</si>
  <si>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</si>
  <si>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</si>
  <si>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</si>
  <si>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</si>
  <si>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</si>
  <si>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</si>
  <si>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</si>
  <si>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</si>
  <si>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</si>
  <si>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</si>
  <si>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</si>
  <si>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</si>
  <si>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</si>
  <si>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</si>
  <si>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</si>
  <si>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</si>
  <si>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</si>
  <si>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</si>
  <si>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</si>
  <si>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</si>
  <si>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</si>
  <si>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</si>
  <si>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</si>
  <si>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</si>
  <si>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</si>
  <si>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</si>
  <si>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</si>
  <si>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</si>
  <si>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</si>
  <si>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</si>
  <si>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</si>
  <si>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</si>
  <si>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</si>
  <si>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</si>
  <si>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</si>
  <si>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</si>
  <si>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</si>
  <si>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</si>
  <si>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</si>
  <si>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</si>
  <si>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</si>
  <si>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</si>
  <si>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</si>
  <si>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</si>
  <si>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</si>
  <si>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</si>
  <si>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</si>
  <si>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</si>
  <si>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</si>
  <si>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</si>
  <si>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</si>
  <si>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</si>
  <si>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</si>
  <si>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</si>
  <si>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</si>
  <si>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</si>
  <si>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</si>
  <si>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</si>
  <si>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</si>
  <si>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</si>
  <si>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</si>
  <si>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</si>
  <si>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</si>
  <si>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</si>
  <si>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</si>
  <si>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</si>
  <si>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</si>
  <si>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</si>
  <si>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</si>
  <si>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</si>
  <si>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</si>
  <si>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</si>
  <si>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</si>
  <si>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</si>
  <si>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</si>
  <si>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</si>
  <si>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</si>
  <si>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</si>
  <si>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</si>
  <si>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</si>
  <si>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</si>
  <si>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</si>
  <si>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</si>
  <si>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</si>
  <si>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</si>
  <si>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</si>
  <si>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</si>
  <si>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</si>
  <si>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</si>
  <si>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</si>
  <si>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</si>
  <si>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</si>
  <si>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</si>
  <si>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</si>
  <si>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</si>
  <si>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</si>
  <si>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</si>
  <si>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</si>
  <si>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</si>
  <si>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</si>
  <si>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</si>
  <si>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</si>
  <si>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</si>
  <si>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</si>
  <si>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</si>
  <si>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</si>
  <si>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</si>
  <si>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</si>
  <si>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</si>
  <si>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</si>
  <si>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</si>
  <si>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</si>
  <si>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</si>
  <si>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</si>
  <si>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</si>
  <si>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</si>
  <si>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</si>
  <si>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</si>
  <si>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</si>
  <si>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</si>
  <si>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</si>
  <si>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</si>
  <si>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</si>
  <si>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</si>
  <si>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</si>
  <si>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</si>
  <si>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</si>
  <si>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</si>
  <si>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</si>
  <si>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</si>
  <si>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</si>
  <si>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</si>
  <si>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</si>
  <si>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</si>
  <si>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</si>
  <si>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</si>
  <si>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</si>
  <si>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</si>
  <si>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</si>
  <si>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</si>
  <si>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</si>
  <si>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</si>
  <si>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</si>
  <si>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</si>
  <si>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</si>
  <si>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</si>
  <si>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</si>
  <si>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</si>
  <si>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</si>
  <si>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</si>
  <si>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</si>
  <si>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</si>
  <si>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</si>
  <si>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</si>
  <si>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</si>
  <si>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</si>
  <si>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</si>
  <si>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</si>
  <si>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</si>
  <si>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</si>
  <si>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</si>
  <si>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</si>
  <si>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</si>
  <si>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</si>
  <si>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</si>
  <si>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</si>
  <si>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</si>
  <si>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</si>
  <si>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</si>
  <si>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</si>
  <si>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</si>
  <si>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</si>
  <si>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</si>
  <si>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</si>
  <si>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</si>
  <si>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</si>
  <si>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</si>
  <si>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</si>
  <si>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</si>
  <si>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</si>
  <si>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</si>
  <si>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</si>
  <si>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</si>
  <si>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</si>
  <si>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</si>
  <si>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</si>
  <si>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</si>
  <si>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</si>
  <si>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</si>
  <si>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</si>
  <si>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</si>
  <si>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</si>
  <si>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</si>
  <si>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</si>
  <si>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</si>
  <si>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</si>
  <si>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</si>
  <si>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</si>
  <si>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</si>
  <si>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</si>
  <si>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</si>
  <si>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</si>
  <si>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</si>
  <si>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</si>
  <si>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</si>
  <si>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</si>
  <si>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</si>
  <si>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</si>
  <si>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</si>
  <si>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</si>
  <si>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</si>
  <si>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</si>
  <si>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</si>
  <si>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</si>
  <si>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</si>
  <si>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</si>
  <si>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</si>
  <si>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</si>
  <si>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</si>
  <si>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</si>
  <si>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</si>
  <si>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</si>
  <si>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</si>
  <si>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</si>
  <si>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</si>
  <si>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</si>
  <si>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</si>
  <si>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</si>
  <si>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</si>
  <si>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</si>
  <si>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</si>
  <si>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</si>
  <si>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</si>
  <si>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</si>
  <si>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</si>
  <si>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</si>
  <si>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</si>
  <si>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</si>
  <si>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</si>
  <si>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</si>
  <si>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</si>
  <si>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</si>
  <si>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</si>
  <si>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</si>
  <si>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</si>
  <si>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</si>
  <si>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</si>
  <si>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</si>
  <si>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</si>
  <si>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</si>
  <si>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</si>
  <si>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</si>
  <si>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</si>
  <si>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</si>
  <si>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</si>
  <si>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</si>
  <si>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</si>
  <si>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</si>
  <si>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</si>
  <si>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</si>
  <si>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</si>
  <si>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</si>
  <si>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</si>
  <si>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</si>
  <si>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</si>
  <si>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</si>
  <si>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</si>
  <si>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</si>
  <si>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</si>
  <si>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</si>
  <si>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</si>
  <si>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</si>
  <si>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</si>
  <si>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</si>
  <si>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</si>
  <si>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</si>
  <si>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</si>
  <si>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</si>
  <si>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</si>
  <si>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</si>
  <si>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</si>
  <si>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</si>
  <si>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</si>
  <si>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</si>
  <si>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</si>
  <si>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</si>
  <si>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</si>
  <si>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</si>
  <si>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</si>
  <si>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</si>
  <si>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</si>
  <si>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</si>
  <si>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</si>
  <si>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</si>
  <si>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</si>
  <si>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</si>
  <si>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</si>
  <si>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</si>
  <si>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</si>
  <si>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</si>
  <si>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</si>
  <si>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</si>
  <si>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</si>
  <si>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</si>
  <si>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</si>
  <si>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</si>
  <si>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</si>
  <si>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</si>
  <si>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</si>
  <si>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</si>
  <si>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</si>
  <si>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</si>
  <si>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</si>
  <si>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</si>
  <si>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</si>
  <si>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</si>
  <si>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</si>
  <si>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</si>
  <si>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</si>
  <si>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</si>
  <si>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</si>
  <si>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</si>
  <si>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</si>
  <si>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</si>
  <si>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</si>
  <si>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</si>
  <si>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</si>
  <si>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</si>
  <si>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</si>
  <si>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</si>
  <si>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</si>
  <si>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</si>
  <si>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</si>
  <si>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</si>
  <si>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</si>
  <si>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</si>
  <si>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</si>
  <si>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</si>
  <si>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</si>
  <si>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</si>
  <si>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</si>
  <si>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</si>
  <si>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</si>
  <si>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</si>
  <si>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</si>
  <si>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</si>
  <si>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</si>
  <si>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</si>
  <si>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</si>
  <si>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</si>
  <si>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</si>
  <si>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</si>
  <si>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</si>
  <si>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</si>
  <si>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</si>
  <si>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</si>
  <si>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</si>
  <si>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</si>
  <si>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</si>
  <si>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</si>
  <si>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</si>
  <si>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</si>
  <si>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</si>
  <si>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</si>
  <si>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</si>
  <si>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</si>
  <si>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</si>
  <si>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</si>
  <si>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</si>
  <si>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</si>
  <si>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</si>
  <si>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</si>
  <si>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</si>
  <si>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</si>
  <si>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</si>
  <si>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</si>
  <si>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</si>
  <si>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</si>
  <si>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</si>
  <si>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</si>
  <si>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</si>
  <si>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</si>
  <si>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</si>
  <si>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</si>
  <si>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</si>
  <si>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</si>
  <si>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</si>
  <si>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</si>
  <si>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</si>
  <si>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</si>
  <si>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</si>
  <si>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</si>
  <si>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</si>
  <si>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</si>
  <si>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</si>
  <si>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</si>
  <si>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</si>
  <si>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</si>
  <si>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</si>
  <si>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</si>
  <si>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</si>
  <si>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</si>
  <si>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</si>
  <si>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</si>
  <si>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</si>
  <si>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</si>
  <si>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</si>
  <si>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</si>
  <si>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</si>
  <si>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</si>
  <si>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</si>
  <si>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</si>
  <si>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</si>
  <si>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</si>
  <si>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</si>
  <si>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</si>
  <si>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</si>
  <si>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</si>
  <si>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</si>
  <si>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</si>
  <si>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</si>
  <si>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</si>
  <si>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</si>
  <si>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</si>
  <si>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</si>
  <si>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</si>
  <si>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</si>
  <si>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</si>
  <si>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</si>
  <si>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</si>
  <si>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</si>
  <si>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</si>
  <si>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</si>
  <si>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</si>
  <si>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</si>
  <si>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</si>
  <si>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</si>
  <si>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</si>
  <si>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</si>
  <si>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</si>
  <si>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</si>
  <si>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</si>
  <si>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</si>
  <si>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</si>
  <si>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</si>
  <si>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</si>
  <si>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</si>
  <si>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</si>
  <si>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</si>
  <si>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</si>
  <si>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</si>
  <si>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</si>
  <si>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</si>
  <si>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</si>
  <si>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</si>
  <si>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</si>
  <si>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</si>
  <si>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</si>
  <si>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</si>
  <si>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</si>
  <si>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</si>
  <si>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</si>
  <si>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</si>
  <si>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</si>
  <si>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</si>
  <si>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</si>
  <si>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</si>
  <si>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</si>
  <si>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</si>
  <si>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</si>
  <si>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</si>
  <si>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</si>
  <si>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</si>
  <si>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</si>
  <si>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</si>
  <si>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</si>
  <si>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</si>
  <si>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</si>
  <si>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</si>
  <si>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</si>
  <si>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</si>
  <si>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</si>
  <si>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</si>
  <si>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</si>
  <si>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</si>
  <si>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</si>
  <si>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</si>
  <si>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</si>
  <si>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</si>
  <si>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</si>
  <si>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</si>
  <si>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</si>
  <si>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</si>
  <si>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</si>
  <si>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</si>
  <si>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</si>
  <si>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</si>
  <si>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</si>
  <si>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</si>
  <si>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</si>
  <si>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</si>
  <si>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</si>
  <si>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</si>
  <si>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</si>
  <si>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</si>
  <si>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</si>
  <si>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</si>
  <si>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</si>
  <si>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</si>
  <si>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</si>
  <si>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</si>
  <si>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</si>
  <si>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</si>
  <si>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</si>
  <si>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</si>
  <si>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</si>
  <si>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</si>
  <si>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</si>
  <si>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</si>
  <si>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</si>
  <si>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</si>
  <si>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</si>
  <si>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</si>
  <si>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</si>
  <si>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</si>
  <si>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</si>
  <si>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</si>
  <si>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</si>
  <si>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</si>
  <si>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</si>
  <si>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</si>
  <si>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</si>
  <si>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</si>
  <si>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</si>
  <si>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</si>
  <si>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</si>
  <si>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</si>
  <si>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</si>
  <si>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</si>
  <si>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</si>
  <si>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</si>
  <si>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</si>
  <si>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</si>
  <si>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</si>
  <si>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</si>
  <si>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</si>
  <si>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</si>
  <si>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</si>
  <si>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</si>
  <si>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</si>
  <si>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</si>
  <si>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</si>
  <si>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</si>
  <si>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</si>
  <si>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</si>
  <si>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</si>
  <si>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</si>
  <si>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</si>
  <si>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</si>
  <si>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</si>
  <si>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</si>
  <si>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</si>
  <si>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</si>
  <si>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</si>
  <si>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</si>
  <si>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</si>
  <si>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</si>
  <si>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</si>
  <si>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</si>
  <si>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</si>
  <si>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</si>
  <si>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</si>
  <si>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</si>
  <si>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</si>
  <si>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</si>
  <si>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</si>
  <si>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</si>
  <si>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</si>
  <si>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</si>
  <si>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</si>
  <si>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</si>
  <si>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</si>
  <si>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</si>
  <si>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</si>
  <si>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</si>
  <si>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</si>
  <si>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</si>
  <si>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</si>
  <si>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</si>
  <si>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</si>
  <si>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</si>
  <si>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</si>
  <si>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</si>
  <si>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</si>
  <si>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</si>
  <si>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</si>
  <si>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</si>
  <si>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</si>
  <si>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</si>
  <si>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</si>
  <si>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</si>
  <si>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</si>
  <si>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</si>
  <si>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</si>
  <si>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</si>
  <si>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</si>
  <si>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</si>
  <si>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</si>
  <si>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</si>
  <si>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</si>
  <si>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</si>
  <si>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</si>
  <si>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</si>
  <si>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</si>
  <si>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</si>
  <si>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</si>
  <si>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</si>
  <si>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</si>
  <si>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</si>
  <si>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</si>
  <si>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</si>
  <si>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</si>
  <si>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</si>
  <si>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</si>
  <si>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</si>
  <si>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</si>
  <si>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</si>
  <si>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</si>
  <si>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</si>
  <si>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</si>
  <si>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</si>
  <si>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</si>
  <si>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</si>
  <si>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</si>
  <si>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</si>
  <si>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</si>
  <si>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</si>
  <si>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</si>
  <si>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</si>
  <si>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</si>
  <si>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</si>
  <si>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</si>
  <si>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</si>
  <si>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</si>
  <si>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</si>
  <si>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</si>
  <si>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</si>
  <si>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</si>
  <si>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</si>
  <si>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</si>
  <si>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</si>
  <si>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</si>
  <si>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</si>
  <si>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</si>
  <si>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</si>
  <si>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</si>
  <si>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</si>
  <si>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</si>
  <si>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</si>
  <si>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</si>
  <si>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</si>
  <si>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</si>
  <si>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</si>
  <si>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</si>
  <si>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</si>
  <si>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</si>
  <si>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</si>
  <si>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</si>
  <si>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</si>
  <si>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</si>
  <si>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</si>
  <si>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</si>
  <si>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</si>
  <si>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</si>
  <si>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</si>
  <si>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</si>
  <si>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</si>
  <si>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</si>
  <si>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</si>
  <si>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</si>
  <si>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</si>
  <si>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</si>
  <si>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</si>
  <si>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</si>
  <si>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</si>
  <si>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</si>
  <si>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</si>
  <si>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</si>
  <si>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</si>
  <si>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</si>
  <si>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</si>
  <si>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</si>
  <si>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</si>
  <si>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</si>
  <si>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</si>
  <si>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</si>
  <si>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</si>
  <si>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</si>
  <si>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</si>
  <si>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</si>
  <si>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</si>
  <si>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</si>
  <si>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</si>
  <si>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</si>
  <si>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</si>
  <si>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</si>
  <si>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</si>
  <si>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</si>
  <si>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</si>
  <si>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</si>
  <si>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</si>
  <si>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</si>
  <si>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</si>
  <si>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</si>
  <si>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</si>
  <si>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</si>
  <si>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</si>
  <si>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</si>
  <si>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</si>
  <si>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</si>
  <si>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</si>
  <si>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</si>
  <si>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</si>
  <si>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</si>
  <si>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</si>
  <si>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</si>
  <si>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</si>
  <si>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</si>
  <si>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</si>
  <si>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</si>
  <si>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</si>
  <si>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</si>
  <si>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</si>
  <si>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</si>
  <si>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</si>
  <si>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</si>
  <si>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</si>
  <si>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</si>
  <si>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</si>
  <si>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</si>
  <si>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</si>
  <si>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</si>
  <si>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</si>
  <si>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</si>
  <si>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</si>
  <si>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</si>
  <si>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</si>
  <si>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</si>
  <si>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</si>
  <si>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</si>
  <si>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</si>
  <si>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</si>
  <si>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</si>
  <si>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</si>
  <si>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</si>
  <si>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</si>
  <si>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</si>
  <si>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</si>
  <si>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</si>
  <si>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</si>
  <si>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</si>
  <si>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</si>
  <si>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</si>
  <si>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</si>
  <si>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</si>
  <si>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</si>
  <si>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</si>
  <si>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</si>
  <si>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</si>
  <si>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</si>
  <si>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</si>
  <si>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</si>
  <si>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</si>
  <si>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</si>
  <si>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</si>
  <si>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</si>
  <si>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</si>
  <si>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</si>
  <si>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</si>
  <si>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</si>
  <si>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</si>
  <si>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</si>
  <si>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</si>
  <si>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</si>
  <si>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</si>
  <si>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</si>
  <si>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</si>
  <si>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</si>
  <si>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</si>
  <si>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</si>
  <si>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</si>
  <si>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</si>
  <si>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</si>
  <si>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</si>
  <si>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</si>
  <si>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</si>
  <si>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</si>
  <si>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</si>
  <si>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</si>
  <si>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</si>
  <si>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</si>
  <si>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</si>
  <si>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</si>
  <si>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</si>
  <si>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</si>
  <si>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</si>
  <si>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</si>
  <si>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</si>
  <si>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</si>
  <si>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</si>
  <si>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</si>
  <si>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</si>
  <si>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</si>
  <si>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</si>
  <si>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</si>
  <si>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</si>
  <si>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</si>
  <si>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</si>
  <si>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</si>
  <si>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</si>
  <si>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</si>
  <si>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</si>
  <si>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</si>
  <si>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</si>
  <si>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</si>
  <si>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</si>
  <si>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</si>
  <si>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</si>
  <si>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</si>
  <si>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</si>
  <si>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</si>
  <si>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</si>
  <si>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</si>
  <si>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</si>
  <si>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</si>
  <si>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</si>
  <si>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</si>
  <si>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</si>
  <si>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</si>
  <si>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</si>
  <si>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</si>
  <si>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</si>
  <si>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</si>
  <si>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</si>
  <si>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</si>
  <si>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</si>
  <si>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</si>
  <si>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</si>
  <si>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</si>
  <si>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</si>
  <si>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</si>
  <si>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</si>
  <si>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</si>
  <si>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</si>
  <si>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</si>
  <si>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</si>
  <si>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</si>
  <si>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</si>
  <si>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</si>
  <si>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</si>
  <si>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</si>
  <si>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</si>
  <si>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</si>
  <si>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</si>
  <si>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</si>
  <si>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</si>
  <si>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</si>
  <si>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</si>
  <si>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</si>
  <si>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</si>
  <si>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</si>
  <si>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</si>
  <si>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</si>
  <si>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</si>
  <si>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</si>
  <si>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</si>
  <si>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</si>
  <si>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</si>
  <si>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</si>
  <si>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</si>
  <si>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</si>
  <si>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</si>
  <si>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</si>
  <si>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</si>
  <si>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</si>
  <si>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</si>
  <si>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</si>
  <si>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</si>
  <si>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</si>
  <si>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</si>
  <si>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</si>
  <si>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</si>
  <si>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</si>
  <si>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</si>
  <si>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</si>
  <si>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</si>
  <si>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</si>
  <si>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</si>
  <si>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</si>
  <si>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</si>
  <si>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</si>
  <si>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</si>
  <si>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</si>
  <si>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</si>
  <si>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</si>
  <si>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</si>
  <si>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</si>
  <si>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</si>
  <si>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</si>
  <si>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</si>
  <si>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</si>
  <si>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</si>
  <si>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</si>
  <si>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</si>
  <si>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</si>
  <si>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</si>
  <si>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</si>
  <si>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</si>
  <si>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</si>
  <si>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</si>
  <si>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</si>
  <si>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</si>
  <si>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</si>
  <si>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</si>
  <si>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</si>
  <si>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</si>
  <si>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</si>
  <si>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</si>
  <si>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</si>
  <si>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</si>
  <si>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</si>
  <si>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</si>
  <si>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</si>
  <si>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</si>
  <si>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</si>
  <si>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</si>
  <si>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</si>
  <si>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</si>
  <si>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</si>
  <si>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</si>
  <si>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</si>
  <si>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</si>
  <si>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</si>
  <si>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</si>
  <si>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</si>
  <si>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</si>
  <si>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</si>
  <si>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</si>
  <si>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</si>
  <si>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</si>
  <si>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</si>
  <si>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</si>
  <si>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</si>
  <si>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</si>
  <si>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</si>
  <si>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</si>
  <si>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</si>
  <si>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</si>
  <si>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</si>
  <si>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</si>
  <si>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</si>
  <si>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</si>
  <si>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</si>
  <si>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</si>
  <si>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</si>
  <si>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</si>
  <si>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</si>
  <si>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</si>
  <si>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</si>
  <si>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</si>
  <si>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</si>
  <si>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</si>
  <si>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</si>
  <si>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</si>
  <si>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</si>
  <si>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</si>
  <si>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</si>
  <si>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</si>
  <si>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</si>
  <si>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</si>
  <si>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</si>
  <si>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</si>
  <si>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</si>
  <si>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</si>
  <si>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</si>
  <si>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</si>
  <si>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</si>
  <si>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</si>
  <si>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</si>
  <si>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</si>
  <si>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</si>
  <si>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</si>
  <si>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</si>
  <si>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</si>
  <si>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</si>
  <si>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</si>
  <si>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</si>
  <si>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</si>
  <si>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</si>
  <si>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</si>
  <si>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</si>
  <si>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</si>
  <si>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</si>
  <si>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</si>
  <si>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</si>
  <si>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</si>
  <si>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</si>
  <si>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</si>
  <si>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</si>
  <si>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</si>
  <si>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</si>
  <si>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</si>
  <si>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</si>
  <si>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</si>
  <si>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</si>
  <si>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</si>
  <si>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</si>
  <si>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</si>
  <si>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</si>
  <si>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</si>
  <si>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</si>
  <si>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</si>
  <si>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</si>
  <si>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</si>
  <si>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</si>
  <si>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</si>
  <si>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</si>
  <si>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</si>
  <si>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</si>
  <si>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</si>
  <si>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</si>
  <si>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</si>
  <si>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</si>
  <si>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</si>
  <si>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</si>
  <si>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</si>
  <si>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</si>
  <si>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</si>
  <si>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</si>
  <si>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</si>
  <si>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</si>
  <si>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</si>
  <si>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</si>
  <si>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</si>
  <si>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</si>
  <si>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</si>
  <si>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</si>
  <si>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</si>
  <si>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</si>
  <si>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</si>
  <si>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</si>
  <si>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</si>
  <si>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</si>
  <si>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</si>
  <si>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</si>
  <si>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</si>
  <si>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</si>
  <si>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</si>
  <si>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</si>
  <si>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</si>
  <si>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</si>
  <si>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</si>
  <si>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</si>
  <si>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</si>
  <si>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</si>
  <si>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</si>
  <si>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</si>
  <si>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</si>
  <si>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</si>
  <si>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</si>
  <si>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</si>
  <si>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</si>
  <si>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</si>
  <si>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</si>
  <si>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</si>
  <si>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</si>
  <si>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</si>
  <si>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</si>
  <si>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</si>
  <si>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</si>
  <si>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</si>
  <si>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</si>
  <si>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</si>
  <si>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</si>
  <si>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</si>
  <si>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</si>
  <si>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</si>
  <si>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</si>
  <si>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</si>
  <si>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</si>
  <si>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</si>
  <si>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</si>
  <si>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</si>
  <si>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</si>
  <si>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</si>
  <si>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</si>
  <si>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</si>
  <si>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</si>
  <si>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</si>
  <si>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</si>
  <si>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</si>
  <si>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</si>
  <si>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</si>
  <si>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</si>
  <si>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</si>
  <si>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</si>
  <si>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</si>
  <si>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</si>
  <si>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</si>
  <si>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</si>
  <si>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</si>
  <si>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</si>
  <si>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</si>
  <si>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</si>
  <si>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</si>
  <si>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</si>
  <si>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</si>
  <si>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</si>
  <si>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</si>
  <si>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</si>
  <si>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</si>
  <si>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</si>
  <si>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</si>
  <si>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</si>
  <si>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</si>
  <si>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</si>
  <si>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</si>
  <si>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</si>
  <si>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</si>
  <si>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</si>
  <si>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</si>
  <si>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</si>
  <si>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</si>
  <si>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</si>
  <si>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</si>
  <si>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</si>
  <si>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</si>
  <si>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</si>
  <si>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</si>
  <si>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</si>
  <si>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</si>
  <si>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</si>
  <si>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</si>
  <si>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</si>
  <si>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</si>
  <si>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</si>
  <si>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</si>
  <si>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</si>
  <si>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</si>
  <si>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</si>
  <si>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</si>
  <si>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</si>
  <si>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</si>
  <si>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</si>
  <si>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</si>
  <si>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</si>
  <si>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</si>
  <si>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</si>
  <si>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</si>
  <si>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</si>
  <si>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</si>
  <si>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</si>
  <si>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</si>
  <si>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</si>
  <si>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</si>
  <si>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</si>
  <si>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</si>
  <si>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</si>
  <si>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</si>
  <si>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</si>
  <si>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</si>
  <si>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</si>
  <si>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</si>
  <si>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</si>
  <si>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</si>
  <si>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</si>
  <si>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</si>
  <si>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</si>
  <si>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</si>
  <si>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</si>
  <si>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</si>
  <si>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</si>
  <si>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</si>
  <si>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</si>
  <si>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</si>
  <si>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</si>
  <si>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</si>
  <si>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</si>
  <si>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</si>
  <si>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</si>
  <si>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</si>
  <si>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</si>
  <si>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</si>
  <si>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</si>
  <si>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</si>
  <si>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</si>
  <si>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</si>
  <si>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</si>
  <si>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</si>
  <si>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</si>
  <si>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</si>
  <si>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</si>
  <si>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</si>
  <si>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</si>
  <si>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</si>
  <si>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</si>
  <si>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</si>
  <si>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</si>
  <si>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</si>
  <si>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</si>
  <si>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</si>
  <si>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</si>
  <si>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</si>
  <si>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</si>
  <si>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</si>
  <si>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</si>
  <si>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</si>
  <si>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</si>
  <si>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</si>
  <si>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</si>
  <si>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</si>
  <si>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</si>
  <si>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</si>
  <si>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</si>
  <si>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</si>
  <si>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</si>
  <si>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</si>
  <si>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</si>
  <si>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</si>
  <si>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</si>
  <si>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</si>
  <si>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</si>
  <si>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</si>
  <si>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</si>
  <si>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</si>
  <si>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</si>
  <si>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</si>
  <si>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</si>
  <si>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</si>
  <si>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</si>
  <si>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</si>
  <si>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</si>
  <si>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</si>
  <si>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</si>
  <si>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</si>
  <si>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</si>
  <si>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</si>
  <si>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</si>
  <si>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</si>
  <si>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</si>
  <si>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</si>
  <si>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</si>
  <si>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</si>
  <si>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</si>
  <si>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</si>
  <si>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</si>
  <si>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</si>
  <si>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</si>
  <si>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</si>
  <si>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</si>
  <si>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</si>
  <si>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</si>
  <si>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</si>
  <si>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</si>
  <si>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</si>
  <si>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</si>
  <si>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</si>
  <si>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</si>
  <si>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</si>
  <si>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</si>
  <si>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</si>
  <si>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</si>
  <si>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</si>
  <si>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</si>
  <si>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</si>
  <si>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</si>
  <si>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</si>
  <si>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</si>
  <si>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</si>
  <si>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</si>
  <si>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</si>
  <si>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</si>
  <si>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</si>
  <si>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</si>
  <si>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</si>
  <si>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</si>
  <si>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</si>
  <si>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</si>
  <si>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</si>
  <si>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</si>
  <si>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</si>
  <si>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</si>
  <si>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</si>
  <si>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</si>
  <si>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</si>
  <si>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</si>
  <si>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</si>
  <si>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</si>
  <si>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</si>
  <si>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</si>
  <si>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</si>
  <si>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</si>
  <si>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</si>
  <si>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</si>
  <si>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</si>
  <si>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</si>
  <si>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</si>
  <si>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</si>
  <si>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</si>
  <si>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</si>
  <si>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</si>
  <si>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</si>
  <si>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</si>
  <si>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</si>
  <si>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</si>
  <si>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</si>
  <si>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</si>
  <si>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</si>
  <si>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</si>
  <si>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</si>
  <si>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</si>
  <si>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</si>
  <si>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</si>
  <si>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</si>
  <si>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</si>
  <si>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</si>
  <si>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</si>
  <si>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</si>
  <si>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</si>
  <si>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</si>
  <si>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</si>
  <si>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</si>
  <si>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</si>
  <si>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</si>
  <si>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</si>
  <si>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</si>
  <si>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</si>
  <si>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</si>
  <si>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</si>
  <si>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</si>
  <si>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</si>
  <si>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</si>
  <si>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</si>
  <si>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</si>
  <si>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</si>
  <si>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</si>
  <si>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</si>
  <si>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</si>
  <si>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</si>
  <si>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</si>
  <si>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</si>
  <si>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</si>
  <si>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</si>
  <si>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</si>
  <si>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</si>
  <si>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</si>
  <si>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</si>
  <si>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</si>
  <si>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</si>
  <si>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</si>
  <si>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</si>
  <si>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</si>
  <si>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</si>
  <si>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</si>
  <si>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</si>
  <si>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</si>
  <si>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</si>
  <si>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</si>
  <si>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</si>
  <si>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</si>
  <si>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</si>
  <si>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</si>
  <si>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</si>
  <si>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</si>
  <si>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</si>
  <si>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</si>
  <si>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</si>
  <si>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</si>
  <si>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</si>
  <si>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</si>
  <si>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</si>
  <si>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</si>
  <si>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</si>
  <si>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</si>
  <si>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</si>
  <si>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</si>
  <si>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</si>
  <si>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</si>
  <si>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</si>
  <si>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</si>
  <si>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</si>
  <si>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</si>
  <si>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</si>
  <si>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</si>
  <si>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</si>
  <si>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</si>
  <si>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</si>
  <si>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</si>
  <si>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</si>
  <si>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</si>
  <si>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</si>
  <si>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</si>
  <si>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</si>
  <si>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</si>
  <si>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</si>
  <si>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</si>
  <si>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</si>
  <si>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</si>
  <si>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</si>
  <si>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</si>
  <si>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</si>
  <si>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</si>
  <si>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</si>
  <si>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</si>
  <si>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</si>
  <si>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</si>
  <si>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</si>
  <si>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</si>
  <si>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</si>
  <si>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</si>
  <si>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</si>
  <si>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</si>
  <si>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</si>
  <si>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</si>
  <si>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</si>
  <si>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</si>
  <si>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</si>
  <si>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</si>
  <si>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</si>
  <si>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</si>
  <si>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</si>
  <si>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</si>
  <si>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</si>
  <si>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</si>
  <si>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</si>
  <si>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</si>
  <si>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</si>
  <si>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</si>
  <si>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</si>
  <si>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</si>
  <si>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</si>
  <si>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</si>
  <si>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</si>
  <si>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</si>
  <si>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</si>
  <si>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</si>
  <si>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</si>
  <si>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</si>
  <si>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</si>
  <si>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</si>
  <si>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</si>
  <si>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</si>
  <si>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</si>
  <si>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</si>
  <si>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</si>
  <si>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</si>
  <si>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</si>
  <si>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</si>
  <si>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</si>
  <si>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</si>
  <si>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</si>
  <si>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</si>
  <si>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</si>
  <si>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</si>
  <si>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</si>
  <si>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</si>
  <si>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</si>
  <si>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</si>
  <si>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</si>
  <si>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</si>
  <si>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</si>
  <si>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</si>
  <si>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</si>
  <si>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</si>
  <si>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</si>
  <si>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</si>
  <si>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</si>
  <si>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</si>
  <si>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</si>
  <si>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</si>
  <si>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</si>
  <si>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</si>
  <si>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</si>
  <si>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</si>
  <si>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</si>
  <si>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</si>
  <si>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</si>
  <si>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</si>
  <si>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</si>
  <si>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</si>
  <si>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</si>
  <si>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</si>
  <si>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</si>
  <si>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</si>
  <si>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</si>
  <si>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</si>
  <si>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</si>
  <si>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</si>
  <si>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</si>
  <si>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</si>
  <si>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</si>
  <si>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</si>
  <si>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</si>
  <si>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</si>
  <si>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</si>
  <si>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</si>
  <si>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</si>
  <si>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</si>
  <si>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</si>
  <si>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</si>
  <si>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</si>
  <si>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</si>
  <si>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</si>
  <si>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</si>
  <si>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</si>
  <si>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</si>
  <si>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</si>
  <si>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</si>
  <si>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</si>
  <si>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</si>
  <si>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</si>
  <si>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</si>
  <si>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</si>
  <si>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</si>
  <si>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</si>
  <si>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</si>
  <si>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</si>
  <si>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</si>
  <si>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</si>
  <si>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</si>
  <si>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</si>
  <si>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</si>
  <si>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</si>
  <si>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</si>
  <si>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</si>
  <si>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</si>
  <si>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</si>
  <si>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</si>
  <si>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</si>
  <si>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</si>
  <si>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</si>
  <si>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</si>
  <si>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</si>
  <si>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</si>
  <si>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</si>
  <si>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</si>
  <si>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</si>
  <si>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</si>
  <si>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</si>
  <si>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</si>
  <si>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</si>
  <si>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</si>
  <si>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</si>
  <si>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</si>
  <si>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</si>
  <si>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</si>
  <si>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</si>
  <si>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</si>
  <si>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</si>
  <si>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</si>
  <si>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</si>
  <si>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</si>
  <si>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</si>
  <si>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</si>
  <si>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</si>
  <si>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</si>
  <si>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</si>
  <si>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</si>
  <si>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</si>
  <si>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</si>
  <si>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</si>
  <si>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</si>
  <si>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</si>
  <si>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</si>
  <si>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</si>
  <si>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</si>
  <si>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</si>
  <si>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</si>
  <si>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</si>
  <si>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</si>
  <si>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</si>
  <si>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</si>
  <si>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</si>
  <si>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</si>
  <si>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</si>
  <si>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</si>
  <si>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</si>
  <si>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</si>
  <si>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</si>
  <si>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</si>
  <si>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</si>
  <si>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</si>
  <si>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</si>
  <si>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</si>
  <si>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</si>
  <si>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</si>
  <si>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</si>
  <si>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</si>
  <si>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</si>
  <si>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</si>
  <si>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</si>
  <si>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</si>
  <si>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</si>
  <si>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</si>
  <si>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</si>
  <si>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</si>
  <si>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</si>
  <si>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</si>
  <si>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</si>
  <si>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</si>
  <si>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</si>
  <si>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</si>
  <si>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</si>
  <si>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</si>
  <si>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</si>
  <si>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</si>
  <si>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</si>
  <si>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</si>
  <si>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</si>
  <si>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</si>
  <si>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</si>
  <si>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</si>
  <si>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</si>
  <si>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</si>
  <si>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</si>
  <si>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</si>
  <si>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</si>
  <si>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</si>
  <si>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</si>
  <si>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</si>
  <si>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</si>
  <si>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</si>
  <si>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</si>
  <si>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</si>
  <si>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</si>
  <si>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</si>
  <si>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</si>
  <si>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</si>
  <si>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</si>
  <si>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</si>
  <si>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</si>
  <si>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</si>
  <si>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</si>
  <si>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</si>
  <si>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</si>
  <si>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</si>
  <si>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</si>
  <si>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</si>
  <si>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</si>
  <si>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</si>
  <si>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</si>
  <si>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</si>
  <si>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</si>
  <si>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</si>
  <si>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</si>
  <si>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</si>
  <si>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</si>
  <si>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</si>
  <si>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</si>
  <si>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</si>
  <si>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</si>
  <si>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</si>
  <si>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</si>
  <si>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</si>
  <si>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</si>
  <si>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</si>
  <si>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</si>
  <si>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</si>
  <si>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</si>
  <si>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</si>
  <si>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</si>
  <si>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</si>
  <si>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</si>
  <si>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</si>
  <si>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</si>
  <si>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</si>
  <si>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</si>
  <si>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</si>
  <si>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</si>
  <si>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</si>
  <si>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</si>
  <si>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</si>
  <si>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</si>
  <si>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</si>
  <si>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</si>
  <si>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</si>
  <si>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</si>
  <si>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</si>
  <si>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</si>
  <si>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</si>
  <si>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</si>
  <si>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</si>
  <si>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</si>
  <si>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</si>
  <si>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</si>
  <si>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</si>
  <si>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</si>
  <si>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</si>
  <si>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</si>
  <si>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</si>
  <si>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</si>
  <si>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</si>
  <si>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</si>
  <si>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</si>
  <si>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</si>
  <si>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</si>
  <si>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</si>
  <si>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</si>
  <si>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</si>
  <si>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</si>
  <si>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</si>
  <si>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</si>
  <si>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</si>
  <si>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</si>
  <si>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</si>
  <si>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</si>
  <si>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</si>
  <si>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</si>
  <si>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</si>
  <si>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</si>
  <si>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</si>
  <si>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</si>
  <si>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</si>
  <si>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</si>
  <si>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</si>
  <si>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</si>
  <si>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</si>
  <si>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</si>
  <si>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</si>
  <si>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</si>
  <si>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</si>
  <si>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</si>
  <si>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</si>
  <si>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</si>
  <si>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</si>
  <si>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</si>
  <si>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</si>
  <si>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</si>
  <si>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</si>
  <si>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</si>
  <si>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</si>
  <si>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</si>
  <si>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</si>
  <si>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</si>
  <si>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</si>
  <si>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</si>
  <si>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</si>
  <si>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</si>
  <si>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</si>
  <si>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</si>
  <si>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</si>
  <si>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</si>
  <si>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</si>
  <si>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</si>
  <si>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</si>
  <si>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</si>
  <si>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</si>
  <si>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</si>
  <si>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</si>
  <si>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</si>
  <si>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</si>
  <si>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</si>
  <si>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</si>
  <si>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</si>
  <si>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</si>
  <si>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</si>
  <si>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</si>
  <si>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</si>
  <si>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</si>
  <si>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</si>
  <si>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</si>
  <si>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</si>
  <si>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</si>
  <si>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</si>
  <si>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</si>
  <si>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</si>
  <si>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</si>
  <si>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</si>
  <si>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</si>
  <si>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</si>
  <si>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</si>
  <si>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</si>
  <si>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</si>
  <si>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</si>
  <si>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</si>
  <si>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</si>
  <si>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</si>
  <si>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</si>
  <si>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</si>
  <si>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</si>
  <si>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</si>
  <si>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</si>
  <si>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</si>
  <si>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</si>
  <si>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</si>
  <si>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</si>
  <si>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</si>
  <si>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</si>
  <si>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</si>
  <si>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</si>
  <si>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</si>
  <si>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</si>
  <si>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</si>
  <si>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</si>
  <si>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</si>
  <si>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</si>
  <si>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</si>
  <si>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</si>
  <si>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</si>
  <si>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</si>
  <si>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</si>
  <si>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</si>
  <si>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</si>
  <si>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</si>
  <si>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</si>
  <si>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</si>
  <si>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</si>
  <si>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</si>
  <si>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</si>
  <si>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</si>
  <si>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</si>
  <si>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</si>
  <si>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</si>
  <si>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</si>
  <si>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</si>
  <si>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</si>
  <si>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</si>
  <si>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</si>
  <si>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</si>
  <si>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</si>
  <si>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</si>
  <si>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</si>
  <si>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</si>
  <si>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</si>
  <si>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</si>
  <si>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</si>
  <si>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</si>
  <si>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</si>
  <si>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</si>
  <si>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</si>
  <si>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</si>
  <si>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</si>
  <si>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</si>
  <si>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</si>
  <si>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</si>
  <si>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</si>
  <si>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</si>
  <si>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</si>
  <si>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</si>
  <si>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</si>
  <si>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</si>
  <si>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</si>
  <si>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</si>
  <si>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</si>
  <si>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</si>
  <si>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</si>
  <si>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</si>
  <si>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</si>
  <si>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</si>
  <si>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</si>
  <si>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</si>
  <si>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</si>
  <si>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</si>
  <si>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</si>
  <si>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</si>
  <si>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</si>
  <si>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</si>
  <si>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</si>
  <si>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</si>
  <si>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</si>
  <si>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</si>
  <si>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</si>
  <si>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</si>
  <si>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</si>
  <si>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</si>
  <si>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</si>
  <si>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</si>
  <si>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</si>
  <si>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</si>
  <si>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</si>
  <si>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</si>
  <si>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</si>
  <si>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</si>
  <si>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</si>
  <si>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</si>
  <si>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</si>
  <si>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</si>
  <si>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</si>
  <si>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</si>
  <si>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</si>
  <si>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</si>
  <si>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</si>
  <si>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</si>
  <si>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</si>
  <si>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</si>
  <si>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</si>
  <si>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</si>
  <si>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</si>
  <si>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</si>
  <si>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</si>
  <si>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</si>
  <si>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</si>
  <si>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</si>
  <si>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</si>
  <si>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</si>
  <si>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</si>
  <si>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</si>
  <si>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</si>
  <si>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</si>
  <si>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</si>
  <si>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</si>
  <si>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</si>
  <si>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</si>
  <si>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</si>
  <si>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</si>
  <si>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</si>
  <si>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</si>
  <si>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</si>
  <si>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</si>
  <si>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</si>
  <si>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</si>
  <si>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</si>
  <si>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</si>
  <si>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</si>
  <si>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</si>
  <si>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</si>
  <si>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</si>
  <si>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</si>
  <si>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</si>
  <si>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</si>
  <si>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</si>
  <si>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</si>
  <si>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</si>
  <si>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</si>
  <si>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</si>
  <si>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</si>
  <si>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</si>
  <si>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</si>
  <si>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</si>
  <si>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</si>
  <si>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</si>
  <si>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</si>
  <si>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</si>
  <si>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</si>
  <si>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</si>
  <si>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</si>
  <si>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</si>
  <si>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</si>
  <si>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</si>
  <si>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</si>
  <si>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</si>
  <si>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</si>
  <si>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</si>
  <si>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</si>
  <si>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</si>
  <si>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</si>
  <si>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</si>
  <si>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</si>
  <si>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</si>
  <si>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</si>
  <si>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</si>
  <si>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</si>
  <si>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</si>
  <si>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</si>
  <si>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</si>
  <si>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</si>
  <si>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</si>
  <si>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</si>
  <si>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</si>
  <si>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</si>
  <si>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</si>
  <si>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</si>
  <si>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</si>
  <si>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</si>
  <si>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</si>
  <si>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</si>
  <si>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</si>
  <si>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</si>
  <si>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</si>
  <si>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</si>
  <si>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</si>
  <si>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</si>
  <si>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</si>
  <si>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</si>
  <si>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</si>
  <si>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</si>
  <si>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</si>
  <si>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</si>
  <si>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</si>
  <si>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</si>
  <si>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</si>
  <si>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</si>
  <si>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</si>
  <si>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</si>
  <si>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</si>
  <si>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</si>
  <si>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</si>
  <si>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</si>
  <si>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</si>
  <si>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</si>
  <si>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</si>
  <si>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</si>
  <si>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</si>
  <si>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</si>
  <si>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</si>
  <si>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</si>
  <si>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</si>
  <si>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</si>
  <si>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</si>
  <si>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</si>
  <si>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</si>
  <si>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</si>
  <si>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</si>
  <si>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</si>
  <si>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</si>
  <si>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</si>
  <si>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</si>
  <si>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</si>
  <si>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</si>
  <si>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</si>
  <si>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</si>
  <si>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</si>
  <si>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</si>
  <si>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</si>
  <si>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</si>
  <si>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</si>
  <si>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</si>
  <si>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</si>
  <si>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</si>
  <si>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</si>
  <si>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</si>
  <si>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</si>
  <si>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</si>
  <si>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</si>
  <si>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</si>
  <si>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</si>
  <si>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</si>
  <si>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</si>
  <si>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</si>
  <si>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</si>
  <si>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</si>
  <si>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</si>
  <si>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</si>
  <si>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</si>
  <si>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</si>
  <si>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</si>
  <si>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</si>
  <si>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</si>
  <si>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</si>
  <si>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</si>
  <si>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</si>
  <si>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</si>
  <si>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</si>
  <si>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</si>
  <si>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</si>
  <si>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</si>
  <si>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</si>
  <si>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</si>
  <si>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</si>
  <si>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</si>
  <si>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</si>
  <si>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</si>
  <si>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</si>
  <si>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</si>
  <si>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</si>
  <si>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</si>
  <si>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</si>
  <si>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</si>
  <si>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</si>
  <si>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</si>
  <si>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</si>
  <si>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</si>
  <si>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</si>
  <si>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</si>
  <si>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</si>
  <si>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</si>
  <si>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</si>
  <si>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</si>
  <si>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</si>
  <si>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</si>
  <si>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</si>
  <si>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</si>
  <si>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</si>
  <si>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</si>
  <si>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</si>
  <si>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</si>
  <si>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</si>
  <si>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</si>
  <si>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</si>
  <si>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</si>
  <si>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</si>
  <si>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</si>
  <si>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</si>
  <si>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</si>
  <si>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</si>
  <si>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</si>
  <si>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</si>
  <si>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</si>
  <si>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</si>
  <si>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</si>
  <si>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</si>
  <si>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</si>
  <si>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</si>
  <si>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</si>
  <si>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</si>
  <si>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</si>
  <si>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</si>
  <si>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</si>
  <si>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</si>
  <si>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</si>
  <si>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</si>
  <si>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</si>
  <si>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</si>
  <si>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</si>
  <si>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</si>
  <si>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</si>
  <si>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</si>
  <si>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</si>
  <si>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</si>
  <si>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</si>
  <si>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</si>
  <si>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</si>
  <si>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</si>
  <si>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</si>
  <si>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</si>
  <si>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</si>
  <si>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</si>
  <si>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</si>
  <si>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</si>
  <si>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</si>
  <si>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</si>
  <si>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</si>
  <si>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</si>
  <si>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</si>
  <si>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</si>
  <si>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</si>
  <si>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</si>
  <si>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</si>
  <si>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</si>
  <si>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</si>
  <si>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</si>
  <si>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</si>
  <si>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</si>
  <si>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</si>
  <si>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</si>
  <si>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</si>
  <si>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</si>
  <si>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</si>
  <si>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</si>
  <si>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</si>
  <si>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</si>
  <si>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</si>
  <si>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</si>
  <si>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</si>
  <si>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</si>
  <si>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</si>
  <si>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</si>
  <si>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</si>
  <si>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</si>
  <si>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</si>
  <si>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</si>
  <si>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</si>
  <si>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</si>
  <si>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</si>
  <si>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</si>
  <si>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</si>
  <si>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</si>
  <si>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</si>
  <si>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</si>
  <si>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</si>
  <si>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</si>
  <si>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</si>
  <si>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</si>
  <si>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</si>
  <si>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</si>
  <si>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</si>
  <si>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</si>
  <si>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</si>
  <si>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</si>
  <si>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</si>
  <si>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</si>
  <si>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</si>
  <si>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</si>
  <si>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</si>
  <si>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</si>
  <si>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</si>
  <si>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</si>
  <si>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</si>
  <si>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</si>
  <si>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</si>
  <si>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</si>
  <si>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</si>
  <si>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</si>
  <si>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</si>
  <si>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</si>
  <si>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</si>
  <si>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</si>
  <si>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</si>
  <si>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</si>
  <si>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</si>
  <si>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</si>
  <si>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</si>
  <si>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</si>
  <si>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</si>
  <si>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</si>
  <si>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</si>
  <si>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</si>
  <si>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</si>
  <si>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</si>
  <si>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</si>
  <si>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</si>
  <si>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</si>
  <si>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</si>
  <si>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</si>
  <si>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</si>
  <si>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</si>
  <si>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</si>
  <si>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</si>
  <si>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</si>
  <si>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</si>
  <si>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</si>
  <si>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</si>
  <si>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</si>
  <si>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</si>
  <si>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</si>
  <si>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</si>
  <si>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</si>
  <si>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</si>
  <si>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</si>
  <si>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</si>
  <si>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</si>
  <si>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</si>
  <si>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</si>
  <si>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</si>
  <si>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</si>
  <si>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</si>
  <si>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</si>
  <si>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</si>
  <si>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</si>
  <si>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</si>
  <si>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</si>
  <si>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</si>
  <si>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</si>
  <si>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</si>
  <si>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</si>
  <si>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</si>
  <si>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</si>
  <si>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</si>
  <si>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</si>
  <si>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</si>
  <si>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</si>
  <si>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</si>
  <si>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</si>
  <si>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</si>
  <si>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</si>
  <si>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</si>
  <si>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</si>
  <si>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</si>
  <si>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</si>
  <si>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</si>
  <si>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</si>
  <si>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</si>
  <si>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</si>
  <si>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</si>
  <si>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</si>
  <si>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</si>
  <si>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</si>
  <si>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</si>
  <si>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</si>
  <si>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</si>
  <si>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</si>
  <si>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</si>
  <si>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</si>
  <si>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</si>
  <si>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</si>
  <si>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</si>
  <si>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</si>
  <si>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</si>
  <si>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</si>
  <si>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</si>
  <si>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</si>
  <si>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</si>
  <si>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</si>
  <si>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</si>
  <si>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</si>
  <si>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</si>
  <si>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</si>
  <si>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</si>
  <si>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</si>
  <si>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</si>
  <si>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</si>
  <si>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</si>
  <si>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</si>
  <si>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</si>
  <si>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</si>
  <si>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</si>
  <si>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</si>
  <si>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</si>
  <si>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</si>
  <si>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</si>
  <si>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</si>
  <si>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</si>
  <si>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</si>
  <si>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</si>
  <si>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</si>
  <si>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</si>
  <si>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</si>
  <si>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</si>
  <si>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</si>
  <si>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</si>
  <si>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</si>
  <si>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</si>
  <si>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</si>
  <si>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</si>
  <si>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</si>
  <si>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</si>
  <si>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</si>
  <si>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</si>
  <si>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</si>
  <si>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</si>
  <si>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</si>
  <si>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</si>
  <si>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</si>
  <si>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</si>
  <si>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</si>
  <si>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</si>
  <si>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</si>
  <si>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</si>
  <si>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</si>
  <si>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</si>
  <si>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</si>
  <si>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</si>
  <si>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</si>
  <si>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</si>
  <si>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</si>
  <si>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</si>
  <si>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</si>
  <si>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</si>
  <si>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</si>
  <si>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</si>
  <si>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</si>
  <si>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</si>
  <si>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</si>
  <si>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</si>
  <si>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</si>
  <si>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</si>
  <si>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</si>
  <si>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</si>
  <si>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</si>
  <si>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</si>
  <si>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</si>
  <si>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</si>
  <si>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</si>
  <si>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</si>
  <si>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</si>
  <si>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</si>
  <si>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</si>
  <si>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</si>
  <si>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</si>
  <si>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</si>
  <si>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</si>
  <si>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</si>
  <si>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</si>
  <si>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</si>
  <si>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</si>
  <si>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</si>
  <si>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</si>
  <si>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</si>
  <si>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</si>
  <si>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</si>
  <si>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</si>
  <si>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</si>
  <si>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</si>
  <si>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</si>
  <si>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</si>
  <si>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</si>
  <si>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</si>
  <si>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</si>
  <si>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</si>
  <si>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</si>
  <si>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</si>
  <si>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</si>
  <si>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</si>
  <si>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</si>
  <si>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</si>
  <si>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</si>
  <si>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</si>
  <si>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</si>
  <si>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</si>
  <si>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</si>
  <si>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</si>
  <si>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</si>
  <si>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</si>
  <si>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</si>
  <si>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</si>
  <si>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</si>
  <si>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</si>
  <si>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</si>
  <si>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</si>
  <si>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</si>
  <si>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</si>
  <si>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</si>
  <si>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</si>
  <si>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</si>
  <si>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</si>
  <si>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</si>
  <si>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</si>
  <si>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</si>
  <si>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</si>
  <si>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</si>
  <si>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</si>
  <si>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</si>
  <si>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</si>
  <si>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</si>
  <si>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</si>
  <si>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</si>
  <si>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</si>
  <si>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</si>
  <si>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</si>
  <si>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</si>
  <si>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</si>
  <si>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</si>
  <si>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</si>
  <si>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</si>
  <si>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</si>
  <si>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</si>
  <si>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</si>
  <si>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</si>
  <si>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</si>
  <si>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</si>
  <si>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</si>
  <si>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</si>
  <si>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</si>
  <si>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</si>
  <si>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</si>
  <si>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</si>
  <si>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</si>
  <si>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</si>
  <si>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</si>
  <si>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</si>
  <si>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</si>
  <si>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</si>
  <si>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</si>
  <si>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</si>
  <si>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</si>
  <si>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</si>
  <si>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</si>
  <si>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</si>
  <si>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</si>
  <si>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</si>
  <si>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</si>
  <si>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</si>
  <si>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</si>
  <si>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</si>
  <si>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</si>
  <si>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</si>
  <si>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</si>
  <si>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</si>
  <si>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</si>
  <si>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</si>
  <si>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</si>
  <si>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</si>
  <si>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</si>
  <si>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</si>
  <si>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</si>
  <si>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</si>
  <si>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</si>
  <si>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</si>
  <si>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</si>
  <si>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</si>
  <si>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</si>
  <si>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</si>
  <si>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</si>
  <si>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</si>
  <si>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</si>
  <si>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</si>
  <si>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</si>
  <si>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</si>
  <si>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</si>
  <si>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</si>
  <si>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</si>
  <si>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</si>
  <si>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</si>
  <si>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</si>
  <si>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</si>
  <si>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</si>
  <si>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</si>
  <si>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</si>
  <si>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</si>
  <si>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</si>
  <si>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</si>
  <si>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</si>
  <si>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</si>
  <si>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</si>
  <si>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</si>
  <si>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</si>
  <si>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</si>
  <si>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</si>
  <si>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</si>
  <si>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</si>
  <si>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</si>
  <si>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</si>
  <si>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</si>
  <si>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</si>
  <si>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</si>
  <si>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</si>
  <si>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</si>
  <si>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</si>
  <si>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</si>
  <si>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</si>
  <si>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</si>
  <si>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</si>
  <si>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</si>
  <si>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</si>
  <si>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</si>
  <si>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</si>
  <si>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</si>
  <si>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</si>
  <si>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</si>
  <si>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</si>
  <si>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</si>
  <si>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</si>
  <si>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</si>
  <si>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</si>
  <si>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</si>
  <si>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</si>
  <si>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</si>
  <si>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</si>
  <si>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</si>
  <si>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</si>
  <si>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</si>
  <si>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</si>
  <si>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</si>
  <si>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</si>
  <si>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</si>
  <si>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</si>
  <si>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</si>
  <si>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</si>
  <si>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</si>
  <si>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</si>
  <si>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</si>
  <si>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</si>
  <si>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</si>
  <si>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</si>
  <si>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</si>
  <si>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</si>
  <si>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</si>
  <si>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</si>
  <si>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</si>
  <si>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</si>
  <si>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</si>
  <si>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</si>
  <si>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</si>
  <si>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</si>
  <si>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</si>
  <si>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</si>
  <si>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</si>
  <si>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</si>
  <si>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</si>
  <si>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</si>
  <si>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</si>
  <si>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</si>
  <si>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</si>
  <si>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</si>
  <si>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</si>
  <si>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</si>
  <si>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</si>
  <si>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</si>
  <si>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</si>
  <si>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</si>
  <si>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</si>
  <si>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</si>
  <si>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</si>
  <si>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</si>
  <si>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</si>
  <si>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</si>
  <si>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</si>
  <si>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</si>
  <si>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</si>
  <si>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</si>
  <si>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</si>
  <si>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</si>
  <si>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</si>
  <si>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</si>
  <si>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</si>
  <si>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</si>
  <si>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</si>
  <si>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</si>
  <si>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</si>
  <si>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</si>
  <si>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</si>
  <si>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</si>
  <si>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</si>
  <si>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</si>
  <si>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</si>
  <si>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</si>
  <si>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</si>
  <si>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</si>
  <si>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</si>
  <si>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</si>
  <si>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</si>
  <si>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</si>
  <si>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</si>
  <si>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</si>
  <si>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</si>
  <si>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</si>
  <si>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</si>
  <si>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</si>
  <si>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</si>
  <si>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</si>
  <si>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</si>
  <si>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</si>
  <si>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</si>
  <si>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</si>
  <si>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</si>
  <si>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</si>
  <si>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</si>
  <si>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</si>
  <si>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</si>
  <si>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</si>
  <si>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</si>
  <si>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</si>
  <si>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</si>
  <si>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</si>
  <si>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</si>
  <si>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</si>
  <si>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</si>
  <si>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</si>
  <si>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</si>
  <si>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</si>
  <si>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</si>
  <si>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</si>
  <si>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</si>
  <si>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</si>
  <si>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</si>
  <si>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</si>
  <si>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</si>
  <si>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</si>
  <si>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</si>
  <si>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</si>
  <si>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</si>
  <si>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</si>
  <si>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</si>
  <si>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</si>
  <si>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</si>
  <si>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</si>
  <si>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</si>
  <si>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</si>
  <si>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</si>
  <si>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</si>
  <si>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</si>
  <si>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</si>
  <si>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</si>
  <si>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</si>
  <si>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</si>
  <si>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</si>
  <si>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</si>
  <si>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</si>
  <si>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</si>
  <si>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</si>
  <si>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</si>
  <si>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</si>
  <si>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</si>
  <si>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</si>
  <si>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</si>
  <si>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</si>
  <si>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</si>
  <si>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</si>
  <si>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</si>
  <si>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</si>
  <si>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</si>
  <si>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</si>
  <si>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</si>
  <si>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</si>
  <si>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</si>
  <si>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</si>
  <si>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</si>
  <si>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</si>
  <si>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</si>
  <si>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</si>
  <si>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</si>
  <si>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</si>
  <si>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</si>
  <si>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</si>
  <si>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</si>
  <si>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</si>
  <si>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</si>
  <si>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</si>
  <si>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</si>
  <si>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</si>
  <si>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</si>
  <si>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</si>
  <si>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</si>
  <si>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</si>
  <si>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</si>
  <si>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</si>
  <si>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</si>
  <si>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</si>
  <si>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</si>
  <si>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</si>
  <si>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</si>
  <si>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</si>
  <si>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</si>
  <si>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</si>
  <si>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</si>
  <si>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</si>
  <si>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</si>
  <si>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</si>
  <si>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</si>
  <si>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</si>
  <si>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</si>
  <si>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</si>
  <si>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</si>
  <si>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</si>
  <si>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</si>
  <si>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</si>
  <si>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</si>
  <si>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</si>
  <si>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</si>
  <si>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</si>
  <si>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</si>
  <si>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</si>
  <si>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</si>
  <si>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</si>
  <si>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</si>
  <si>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</si>
  <si>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</si>
  <si>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</si>
  <si>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</si>
  <si>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</si>
  <si>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</si>
  <si>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</si>
  <si>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</si>
  <si>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</si>
  <si>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</si>
  <si>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</si>
  <si>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</si>
  <si>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</si>
  <si>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</si>
  <si>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</si>
  <si>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</si>
  <si>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</si>
  <si>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</si>
  <si>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</si>
  <si>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</si>
  <si>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</si>
  <si>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</si>
  <si>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</si>
  <si>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</si>
  <si>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</si>
  <si>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</si>
  <si>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</si>
  <si>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</si>
  <si>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</si>
  <si>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</si>
  <si>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</si>
  <si>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</si>
  <si>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</si>
  <si>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</si>
  <si>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</si>
  <si>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</si>
  <si>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</si>
  <si>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</si>
  <si>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</si>
  <si>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</si>
  <si>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</si>
  <si>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</si>
  <si>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</si>
  <si>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</si>
  <si>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</si>
  <si>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</si>
  <si>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</si>
  <si>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</si>
  <si>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</si>
  <si>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</si>
  <si>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</si>
  <si>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</si>
  <si>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</si>
  <si>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</si>
  <si>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</si>
  <si>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</si>
  <si>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</si>
  <si>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</si>
  <si>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</si>
  <si>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</si>
  <si>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</si>
  <si>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</si>
  <si>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</si>
  <si>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</si>
  <si>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</si>
  <si>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</si>
  <si>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</si>
  <si>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</si>
  <si>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</si>
  <si>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</si>
  <si>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</si>
  <si>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</si>
  <si>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</si>
  <si>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</si>
  <si>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</si>
  <si>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</si>
  <si>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</si>
  <si>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</si>
  <si>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</si>
  <si>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</si>
  <si>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</si>
  <si>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</si>
  <si>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</si>
  <si>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</si>
  <si>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</si>
  <si>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</si>
  <si>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</si>
  <si>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</si>
  <si>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</si>
  <si>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</si>
  <si>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</si>
  <si>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</si>
  <si>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</si>
  <si>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</si>
  <si>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</si>
  <si>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</si>
  <si>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</si>
  <si>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</si>
  <si>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</si>
  <si>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</si>
  <si>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</si>
  <si>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</si>
  <si>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</si>
  <si>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</si>
  <si>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</si>
  <si>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</si>
  <si>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</si>
  <si>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</si>
  <si>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</si>
  <si>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</si>
  <si>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</si>
  <si>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</si>
  <si>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</si>
  <si>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</si>
  <si>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</si>
  <si>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</si>
  <si>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</si>
  <si>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</si>
  <si>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</si>
  <si>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</si>
  <si>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</si>
  <si>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</si>
  <si>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</si>
  <si>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</si>
  <si>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</si>
  <si>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</si>
  <si>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</si>
  <si>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</si>
  <si>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</si>
  <si>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</si>
  <si>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</si>
  <si>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</si>
  <si>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</si>
  <si>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</si>
  <si>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</si>
  <si>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</si>
  <si>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</si>
  <si>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</si>
  <si>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</si>
  <si>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</si>
  <si>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</si>
  <si>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</si>
  <si>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</si>
  <si>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</si>
  <si>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</si>
  <si>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</si>
  <si>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</si>
  <si>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</si>
  <si>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</si>
  <si>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</si>
  <si>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</si>
  <si>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</si>
  <si>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</si>
  <si>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</si>
  <si>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</si>
  <si>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</si>
  <si>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</si>
  <si>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</si>
  <si>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</si>
  <si>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</si>
  <si>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</si>
  <si>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</si>
  <si>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</si>
  <si>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</si>
  <si>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</si>
  <si>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</si>
  <si>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</si>
  <si>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</si>
  <si>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</si>
  <si>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</si>
  <si>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</si>
  <si>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</si>
  <si>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</si>
  <si>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</si>
  <si>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</si>
  <si>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</si>
  <si>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</si>
  <si>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</si>
  <si>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</si>
  <si>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</si>
  <si>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</si>
  <si>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</si>
  <si>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</si>
  <si>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</si>
  <si>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</si>
  <si>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</si>
  <si>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</si>
  <si>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</si>
  <si>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</si>
  <si>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</si>
  <si>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</si>
  <si>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</si>
  <si>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</si>
  <si>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</si>
  <si>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</si>
  <si>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</si>
  <si>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</si>
  <si>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</si>
  <si>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</si>
  <si>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</si>
  <si>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</si>
  <si>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</si>
  <si>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</si>
  <si>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</si>
  <si>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</si>
  <si>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</si>
  <si>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</si>
  <si>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</si>
  <si>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</si>
  <si>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</si>
  <si>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</si>
  <si>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</si>
  <si>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</si>
  <si>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</si>
  <si>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</si>
  <si>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</si>
  <si>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</si>
  <si>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</si>
  <si>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</si>
  <si>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</si>
  <si>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</si>
  <si>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</si>
  <si>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</si>
  <si>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</si>
  <si>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</si>
  <si>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</si>
  <si>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</si>
  <si>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</si>
  <si>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</si>
  <si>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</si>
  <si>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</si>
  <si>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</si>
  <si>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</si>
  <si>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</si>
  <si>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</si>
  <si>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</si>
  <si>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</si>
  <si>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</si>
  <si>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</si>
  <si>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</si>
  <si>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</si>
  <si>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</si>
  <si>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</si>
  <si>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</si>
  <si>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</si>
  <si>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</si>
  <si>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</si>
  <si>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</si>
  <si>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</si>
  <si>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</si>
  <si>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</si>
  <si>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</si>
  <si>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</si>
  <si>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</si>
  <si>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</si>
  <si>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</si>
  <si>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</si>
  <si>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</si>
  <si>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</si>
  <si>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</si>
  <si>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</si>
  <si>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</si>
  <si>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</si>
  <si>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</si>
  <si>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</si>
  <si>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</si>
  <si>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</si>
  <si>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</si>
  <si>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</si>
  <si>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</si>
  <si>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</si>
  <si>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</si>
  <si>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</si>
  <si>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</si>
  <si>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</si>
  <si>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</si>
  <si>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</si>
  <si>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</si>
  <si>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</si>
  <si>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</si>
  <si>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</si>
  <si>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</si>
  <si>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</si>
  <si>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</si>
  <si>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</si>
  <si>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</si>
  <si>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</si>
  <si>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</si>
  <si>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</si>
  <si>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</si>
  <si>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</si>
  <si>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</si>
  <si>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</si>
  <si>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</si>
  <si>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</si>
  <si>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</si>
  <si>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</si>
  <si>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</si>
  <si>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</si>
  <si>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</si>
  <si>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</si>
  <si>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</si>
  <si>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</si>
  <si>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</si>
  <si>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</si>
  <si>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</si>
  <si>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</si>
  <si>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</si>
  <si>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</si>
  <si>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</si>
  <si>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</si>
  <si>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</si>
  <si>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</si>
  <si>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</si>
  <si>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</si>
  <si>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</si>
  <si>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</si>
  <si>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</si>
  <si>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</si>
  <si>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</si>
  <si>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</si>
  <si>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</si>
  <si>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</si>
  <si>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</si>
  <si>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</si>
  <si>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</si>
  <si>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</si>
  <si>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</si>
  <si>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</si>
  <si>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</si>
  <si>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</si>
  <si>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</si>
  <si>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</si>
  <si>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</si>
  <si>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</si>
  <si>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</si>
  <si>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</si>
  <si>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</si>
  <si>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</si>
  <si>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</si>
  <si>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</si>
  <si>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</si>
  <si>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</si>
  <si>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</si>
  <si>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</si>
  <si>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</si>
  <si>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</si>
  <si>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</si>
  <si>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</si>
  <si>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</si>
  <si>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</si>
  <si>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</si>
  <si>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</si>
  <si>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</si>
  <si>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</si>
  <si>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</si>
  <si>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</si>
  <si>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</si>
  <si>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</si>
  <si>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</si>
  <si>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</si>
  <si>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</si>
  <si>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</si>
  <si>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</si>
  <si>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</si>
  <si>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</si>
  <si>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</si>
  <si>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</si>
  <si>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</si>
  <si>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</si>
  <si>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</si>
  <si>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</si>
  <si>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</si>
  <si>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</si>
  <si>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</si>
  <si>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</si>
  <si>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</si>
  <si>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</si>
  <si>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</si>
  <si>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</si>
  <si>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</si>
  <si>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</si>
  <si>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</si>
  <si>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</si>
  <si>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</si>
  <si>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</si>
  <si>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</si>
  <si>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</si>
  <si>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</si>
  <si>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</si>
  <si>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</si>
  <si>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</si>
  <si>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</si>
  <si>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</si>
  <si>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</si>
  <si>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</si>
  <si>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</si>
  <si>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</si>
  <si>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</si>
  <si>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</si>
  <si>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</si>
  <si>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</si>
  <si>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</si>
  <si>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</si>
  <si>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</si>
  <si>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</si>
  <si>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</si>
  <si>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</si>
  <si>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</si>
  <si>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</si>
  <si>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</si>
  <si>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</si>
  <si>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</si>
  <si>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</si>
  <si>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</si>
  <si>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</si>
  <si>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</si>
  <si>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</si>
  <si>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</si>
  <si>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</si>
  <si>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</si>
  <si>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</si>
  <si>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</si>
  <si>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</si>
  <si>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</si>
  <si>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</si>
  <si>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</si>
  <si>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</si>
  <si>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</si>
  <si>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</si>
  <si>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</si>
  <si>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</si>
  <si>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</si>
  <si>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</si>
  <si>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</si>
  <si>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</si>
  <si>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</si>
  <si>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</si>
  <si>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</si>
  <si>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</si>
  <si>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</si>
  <si>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</si>
  <si>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</si>
  <si>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</si>
  <si>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</si>
  <si>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</si>
  <si>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</si>
  <si>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</si>
  <si>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</si>
  <si>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</si>
  <si>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</si>
  <si>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</si>
  <si>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</si>
  <si>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</si>
  <si>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</si>
  <si>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</si>
  <si>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</si>
  <si>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</si>
  <si>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</si>
  <si>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</si>
  <si>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</si>
  <si>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</si>
  <si>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</si>
  <si>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</si>
  <si>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</si>
  <si>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</si>
  <si>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</si>
  <si>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</si>
  <si>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</si>
  <si>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</si>
  <si>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</si>
  <si>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</si>
  <si>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</si>
  <si>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</si>
  <si>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</si>
  <si>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</si>
  <si>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</si>
  <si>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</si>
  <si>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</si>
  <si>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</si>
  <si>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</si>
  <si>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</si>
  <si>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</si>
  <si>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</si>
  <si>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</si>
  <si>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</si>
  <si>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</si>
  <si>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</si>
  <si>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</si>
  <si>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</si>
  <si>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</si>
  <si>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</si>
  <si>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</si>
  <si>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</si>
  <si>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</si>
  <si>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</si>
  <si>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</si>
  <si>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</si>
  <si>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</si>
  <si>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</si>
  <si>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</si>
  <si>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</si>
  <si>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</si>
  <si>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</si>
  <si>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</si>
  <si>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</si>
  <si>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</si>
  <si>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</si>
  <si>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</si>
  <si>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</si>
  <si>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</si>
  <si>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</si>
  <si>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</si>
  <si>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</si>
  <si>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</si>
  <si>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</si>
  <si>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</si>
  <si>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</si>
  <si>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</si>
  <si>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</si>
  <si>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</si>
  <si>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</si>
  <si>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</si>
  <si>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</si>
  <si>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</si>
  <si>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</si>
  <si>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</si>
  <si>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</si>
  <si>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</si>
  <si>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</si>
  <si>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</si>
  <si>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</si>
  <si>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</si>
  <si>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</si>
  <si>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</si>
  <si>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</si>
  <si>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</si>
  <si>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</si>
  <si>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</si>
  <si>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</si>
  <si>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</si>
  <si>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</si>
  <si>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</si>
  <si>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</si>
  <si>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</si>
  <si>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</si>
  <si>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</si>
  <si>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</si>
  <si>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</si>
  <si>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</si>
  <si>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</si>
  <si>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</si>
  <si>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</si>
  <si>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</si>
  <si>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</si>
  <si>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</si>
  <si>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</si>
  <si>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</si>
  <si>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</si>
  <si>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</si>
  <si>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</si>
  <si>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</si>
  <si>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</si>
  <si>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</si>
  <si>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</si>
  <si>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</si>
  <si>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</si>
  <si>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</si>
  <si>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</si>
  <si>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</si>
  <si>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</si>
  <si>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</si>
  <si>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</si>
  <si>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</si>
  <si>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</si>
  <si>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</si>
  <si>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</si>
  <si>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</si>
  <si>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</si>
  <si>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</si>
  <si>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</si>
  <si>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</si>
  <si>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</si>
  <si>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</si>
  <si>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</si>
  <si>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</si>
  <si>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</si>
  <si>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</si>
  <si>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</si>
  <si>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</si>
  <si>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</si>
  <si>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</si>
  <si>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</si>
  <si>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</si>
  <si>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</si>
  <si>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</si>
  <si>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</si>
  <si>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</si>
  <si>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</si>
  <si>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</si>
  <si>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</si>
  <si>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</si>
  <si>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</si>
  <si>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</si>
  <si>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</si>
  <si>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</si>
  <si>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</si>
  <si>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</si>
  <si>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</si>
  <si>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</si>
  <si>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</si>
  <si>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</si>
  <si>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</si>
  <si>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</si>
  <si>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</si>
  <si>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</si>
  <si>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</si>
  <si>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</si>
  <si>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</si>
  <si>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</si>
  <si>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</si>
  <si>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</si>
  <si>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</si>
  <si>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</si>
  <si>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</si>
  <si>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</si>
  <si>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</si>
  <si>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</si>
  <si>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</si>
  <si>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</si>
  <si>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</si>
  <si>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</si>
  <si>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</si>
  <si>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</si>
  <si>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</si>
  <si>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</si>
  <si>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</si>
  <si>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</si>
  <si>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</si>
  <si>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</si>
  <si>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</si>
  <si>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</si>
  <si>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</si>
  <si>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</si>
  <si>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</si>
  <si>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</si>
  <si>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</si>
  <si>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</si>
  <si>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</si>
  <si>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</si>
  <si>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</si>
  <si>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</si>
  <si>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</si>
  <si>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</si>
  <si>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</si>
  <si>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</si>
  <si>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</si>
  <si>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</si>
  <si>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</si>
  <si>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</si>
  <si>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</si>
  <si>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</si>
  <si>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</si>
  <si>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</si>
  <si>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</si>
  <si>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</si>
  <si>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</si>
  <si>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</si>
  <si>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</si>
  <si>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</si>
  <si>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</si>
  <si>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</si>
  <si>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</si>
  <si>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</si>
  <si>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</si>
  <si>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</si>
  <si>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</si>
  <si>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</si>
  <si>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</si>
  <si>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</si>
  <si>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</si>
  <si>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</si>
  <si>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</si>
  <si>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</si>
  <si>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</si>
  <si>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</si>
  <si>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</si>
  <si>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</si>
  <si>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</si>
  <si>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</si>
  <si>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</si>
  <si>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</si>
  <si>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</si>
  <si>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</si>
  <si>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</si>
  <si>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</si>
  <si>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</si>
  <si>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</si>
  <si>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</si>
  <si>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</si>
  <si>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</si>
  <si>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</si>
  <si>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</si>
  <si>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</si>
  <si>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</si>
  <si>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</si>
  <si>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</si>
  <si>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</si>
  <si>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</si>
  <si>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</si>
  <si>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</si>
  <si>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</si>
  <si>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</si>
  <si>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</si>
  <si>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</si>
  <si>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</si>
  <si>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</si>
  <si>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</si>
  <si>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</si>
  <si>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</si>
  <si>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</si>
  <si>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</si>
  <si>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</si>
  <si>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</si>
  <si>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</si>
  <si>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</si>
  <si>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</si>
  <si>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</si>
  <si>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</si>
  <si>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</si>
  <si>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</si>
  <si>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</si>
  <si>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</si>
  <si>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</si>
  <si>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</si>
  <si>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</si>
  <si>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</si>
  <si>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</si>
  <si>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</si>
  <si>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</si>
  <si>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</si>
  <si>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</si>
  <si>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</si>
  <si>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</si>
  <si>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</si>
  <si>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</si>
  <si>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</si>
  <si>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</si>
  <si>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</si>
  <si>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</si>
  <si>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</si>
  <si>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</si>
  <si>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</si>
  <si>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</si>
  <si>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</si>
  <si>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</si>
  <si>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</si>
  <si>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</si>
  <si>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</si>
  <si>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</si>
  <si>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</si>
  <si>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</si>
  <si>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</si>
  <si>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</si>
  <si>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</si>
  <si>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</si>
  <si>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</si>
  <si>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</si>
  <si>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</si>
  <si>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</si>
  <si>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</si>
  <si>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</si>
  <si>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</si>
  <si>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</si>
  <si>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</si>
  <si>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</si>
  <si>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</si>
  <si>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</si>
  <si>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</si>
  <si>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</si>
  <si>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</si>
  <si>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</si>
  <si>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</si>
  <si>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</si>
  <si>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</si>
  <si>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</si>
  <si>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</si>
  <si>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</si>
  <si>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</si>
  <si>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</si>
  <si>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</si>
  <si>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</si>
  <si>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</si>
  <si>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</si>
  <si>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</si>
  <si>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</si>
  <si>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</si>
  <si>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</si>
  <si>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</si>
  <si>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</si>
  <si>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</si>
  <si>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</si>
  <si>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</si>
  <si>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</si>
  <si>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</si>
  <si>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</si>
  <si>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</si>
  <si>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</si>
  <si>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</si>
  <si>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</si>
  <si>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</si>
  <si>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</si>
  <si>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</si>
  <si>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</si>
  <si>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</si>
  <si>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</si>
  <si>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</si>
  <si>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</si>
  <si>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</si>
  <si>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</si>
  <si>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</si>
  <si>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</si>
  <si>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</si>
  <si>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</si>
  <si>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</si>
  <si>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</si>
  <si>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</si>
  <si>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</si>
  <si>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</si>
  <si>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</si>
  <si>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</si>
  <si>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</si>
  <si>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</si>
  <si>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</si>
  <si>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</si>
  <si>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</si>
  <si>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</si>
  <si>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</si>
  <si>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</si>
  <si>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</si>
  <si>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</si>
  <si>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</si>
  <si>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</si>
  <si>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</si>
  <si>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</si>
  <si>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</si>
  <si>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</si>
  <si>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</si>
  <si>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</si>
  <si>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</si>
  <si>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</si>
  <si>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</si>
  <si>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</si>
  <si>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</si>
  <si>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</si>
  <si>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</si>
  <si>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</si>
  <si>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</si>
  <si>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</si>
  <si>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</si>
  <si>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</si>
  <si>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</si>
  <si>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</si>
  <si>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</si>
  <si>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</si>
  <si>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</si>
  <si>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</si>
  <si>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</si>
  <si>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</si>
  <si>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</si>
  <si>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</si>
  <si>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</si>
  <si>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</si>
  <si>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</si>
  <si>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</si>
  <si>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</si>
  <si>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</si>
  <si>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</si>
  <si>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</si>
  <si>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</si>
  <si>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</si>
  <si>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</si>
  <si>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</si>
  <si>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</si>
  <si>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</si>
  <si>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</si>
  <si>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</si>
  <si>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</si>
  <si>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</si>
  <si>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</si>
  <si>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</si>
  <si>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</si>
  <si>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</si>
  <si>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</si>
  <si>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</si>
  <si>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</si>
  <si>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</si>
  <si>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</si>
  <si>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</si>
  <si>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</si>
  <si>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</si>
  <si>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</si>
  <si>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</si>
  <si>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</si>
  <si>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</si>
  <si>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</si>
  <si>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</si>
  <si>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</si>
  <si>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</si>
  <si>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</si>
  <si>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</si>
  <si>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</si>
  <si>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</si>
  <si>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</si>
  <si>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</si>
  <si>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</si>
  <si>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</si>
  <si>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</si>
  <si>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</si>
  <si>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</si>
  <si>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</si>
  <si>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</si>
  <si>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</si>
  <si>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</si>
  <si>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</si>
  <si>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</si>
  <si>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</si>
  <si>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</si>
  <si>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</si>
  <si>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</si>
  <si>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</si>
  <si>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</si>
  <si>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</si>
  <si>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</si>
  <si>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</si>
  <si>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</si>
  <si>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</si>
  <si>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</si>
  <si>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</si>
  <si>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</si>
  <si>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</si>
  <si>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</si>
  <si>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</si>
  <si>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</si>
  <si>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</si>
  <si>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</si>
  <si>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</si>
  <si>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</si>
  <si>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</si>
  <si>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</si>
  <si>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</si>
  <si>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</si>
  <si>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</si>
  <si>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</si>
  <si>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</si>
  <si>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</si>
  <si>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</si>
  <si>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</si>
  <si>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</si>
  <si>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</si>
  <si>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</si>
  <si>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</si>
  <si>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</si>
  <si>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</si>
  <si>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</si>
  <si>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</si>
  <si>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</si>
  <si>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</si>
  <si>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</si>
  <si>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</si>
  <si>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</si>
  <si>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</si>
  <si>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</si>
  <si>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</si>
  <si>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</si>
  <si>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</si>
  <si>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</si>
  <si>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</si>
  <si>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</si>
  <si>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</si>
  <si>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</si>
  <si>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</si>
  <si>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</si>
  <si>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</si>
  <si>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</si>
  <si>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</si>
  <si>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</si>
  <si>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</si>
  <si>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</si>
  <si>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</si>
  <si>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</si>
  <si>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</si>
  <si>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</si>
  <si>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</si>
  <si>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</si>
  <si>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</si>
  <si>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</si>
  <si>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</si>
  <si>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</si>
  <si>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</si>
  <si>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</si>
  <si>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</si>
  <si>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</si>
  <si>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</si>
  <si>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</si>
  <si>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</si>
  <si>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</si>
  <si>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</si>
  <si>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</si>
  <si>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</si>
  <si>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</si>
  <si>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</si>
  <si>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</si>
  <si>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</si>
  <si>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</si>
  <si>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</si>
  <si>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</si>
  <si>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</si>
  <si>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</si>
  <si>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</si>
  <si>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</si>
  <si>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</si>
  <si>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</si>
  <si>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</si>
  <si>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</si>
  <si>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</si>
  <si>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</si>
  <si>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</si>
  <si>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</si>
  <si>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</si>
  <si>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</si>
  <si>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</si>
  <si>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</si>
  <si>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</si>
  <si>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</si>
  <si>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</si>
  <si>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</si>
  <si>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</si>
  <si>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</si>
  <si>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</si>
  <si>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</si>
  <si>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</si>
  <si>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</si>
  <si>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</si>
  <si>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</si>
  <si>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</si>
  <si>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</si>
  <si>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</si>
  <si>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</si>
  <si>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</si>
  <si>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</si>
  <si>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</si>
  <si>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</si>
  <si>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</si>
  <si>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</si>
  <si>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</si>
  <si>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</si>
  <si>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</si>
  <si>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</si>
  <si>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</si>
  <si>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</si>
  <si>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</si>
  <si>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</si>
  <si>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</si>
  <si>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</si>
  <si>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</si>
  <si>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</si>
  <si>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</si>
  <si>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</si>
  <si>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</si>
  <si>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</si>
  <si>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</si>
  <si>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</si>
  <si>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</si>
  <si>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</si>
  <si>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</si>
  <si>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</si>
  <si>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</si>
  <si>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</si>
  <si>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</si>
  <si>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</si>
  <si>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</si>
  <si>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</si>
  <si>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</si>
  <si>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</si>
  <si>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</si>
  <si>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</si>
  <si>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</si>
  <si>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</si>
  <si>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</si>
  <si>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</si>
  <si>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</si>
  <si>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</si>
  <si>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</si>
  <si>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</si>
  <si>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</si>
  <si>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</si>
  <si>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</si>
  <si>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</si>
  <si>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</si>
  <si>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</si>
  <si>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</si>
  <si>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</si>
  <si>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</si>
  <si>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</si>
  <si>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</si>
  <si>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</si>
  <si>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</si>
  <si>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</si>
  <si>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</si>
  <si>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</si>
  <si>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</si>
  <si>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</si>
  <si>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</si>
  <si>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</si>
  <si>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</si>
  <si>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</si>
  <si>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</si>
  <si>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</si>
  <si>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</si>
  <si>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</si>
  <si>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</si>
  <si>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</si>
  <si>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</si>
  <si>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</si>
  <si>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</si>
  <si>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</si>
  <si>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</si>
  <si>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</si>
  <si>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</si>
  <si>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</si>
  <si>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</si>
  <si>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</si>
  <si>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</si>
  <si>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</si>
  <si>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</si>
  <si>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</si>
  <si>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</si>
  <si>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</si>
  <si>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</si>
  <si>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</si>
  <si>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</si>
  <si>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</si>
  <si>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</si>
  <si>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</si>
  <si>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</si>
  <si>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</si>
  <si>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</si>
  <si>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</si>
  <si>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</si>
  <si>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</si>
  <si>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</si>
  <si>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</si>
  <si>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</si>
  <si>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</si>
  <si>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</si>
  <si>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</si>
  <si>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</si>
  <si>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</si>
  <si>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</si>
  <si>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</si>
  <si>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</si>
  <si>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</si>
  <si>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</si>
  <si>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</si>
  <si>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</si>
  <si>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</si>
  <si>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</si>
  <si>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</si>
  <si>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</si>
  <si>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</si>
  <si>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</si>
  <si>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</si>
  <si>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</si>
  <si>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</si>
  <si>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</si>
  <si>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</si>
  <si>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</si>
  <si>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</si>
  <si>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</si>
  <si>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</si>
  <si>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</si>
  <si>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</si>
  <si>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</si>
  <si>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</si>
  <si>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</si>
  <si>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</si>
  <si>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</si>
  <si>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</si>
  <si>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</si>
  <si>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</si>
  <si>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</si>
  <si>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</si>
  <si>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</si>
  <si>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</si>
  <si>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</si>
  <si>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</si>
  <si>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</si>
  <si>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</si>
  <si>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</si>
  <si>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</si>
  <si>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</si>
  <si>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</si>
  <si>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</si>
  <si>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</si>
  <si>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</si>
  <si>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</si>
  <si>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</si>
  <si>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</si>
  <si>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</si>
  <si>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</si>
  <si>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</si>
  <si>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</si>
  <si>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</si>
  <si>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</si>
  <si>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</si>
  <si>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</si>
  <si>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</si>
  <si>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</si>
  <si>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</si>
  <si>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</si>
  <si>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</si>
  <si>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</si>
  <si>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</si>
  <si>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</si>
  <si>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</si>
  <si>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</si>
  <si>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</si>
  <si>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</si>
  <si>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</si>
  <si>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</si>
  <si>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</si>
  <si>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</si>
  <si>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</si>
  <si>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</si>
  <si>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</si>
  <si>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</si>
  <si>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</si>
  <si>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</si>
  <si>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</si>
  <si>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</si>
  <si>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</si>
  <si>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</si>
  <si>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</si>
  <si>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</si>
  <si>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</si>
  <si>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</si>
  <si>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</si>
  <si>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</si>
  <si>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</si>
  <si>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</si>
  <si>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</si>
  <si>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</si>
  <si>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</si>
  <si>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</si>
  <si>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</si>
  <si>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</si>
  <si>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</si>
  <si>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</si>
  <si>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</si>
  <si>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</si>
  <si>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</si>
  <si>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</si>
  <si>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</si>
  <si>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</si>
  <si>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</si>
  <si>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</si>
  <si>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</si>
  <si>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</si>
  <si>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</si>
  <si>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</si>
  <si>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</si>
  <si>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</si>
  <si>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</si>
  <si>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</si>
  <si>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</si>
  <si>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</si>
  <si>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</si>
  <si>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</si>
  <si>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</si>
  <si>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</si>
  <si>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</si>
  <si>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</si>
  <si>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</si>
  <si>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</si>
  <si>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</si>
  <si>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</si>
  <si>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</si>
  <si>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</si>
  <si>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</si>
  <si>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</si>
  <si>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</si>
  <si>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</si>
  <si>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</si>
  <si>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</si>
  <si>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</si>
  <si>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</si>
  <si>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</si>
  <si>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</si>
  <si>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</si>
  <si>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</si>
  <si>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</si>
  <si>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</si>
  <si>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</si>
  <si>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</si>
  <si>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</si>
  <si>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</si>
  <si>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</si>
  <si>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</si>
  <si>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</si>
  <si>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</si>
  <si>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</si>
  <si>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</si>
  <si>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</si>
  <si>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</si>
  <si>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</si>
  <si>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</si>
  <si>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</si>
  <si>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</si>
  <si>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</si>
  <si>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</si>
  <si>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</si>
  <si>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</si>
  <si>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</si>
  <si>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</si>
  <si>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</si>
  <si>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</si>
  <si>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</si>
  <si>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</si>
  <si>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</si>
  <si>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</si>
  <si>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</si>
  <si>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</si>
  <si>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</si>
  <si>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</si>
  <si>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</si>
  <si>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</si>
  <si>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</si>
  <si>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</si>
  <si>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</si>
  <si>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</si>
  <si>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</si>
  <si>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</si>
  <si>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</si>
  <si>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</si>
  <si>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</si>
  <si>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</si>
  <si>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</si>
  <si>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</si>
  <si>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</si>
  <si>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</si>
  <si>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</si>
  <si>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</si>
  <si>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</si>
  <si>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</si>
  <si>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</si>
  <si>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</si>
  <si>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</si>
  <si>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</si>
  <si>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</si>
  <si>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</si>
  <si>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</si>
  <si>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</si>
  <si>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</si>
  <si>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</si>
  <si>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</si>
  <si>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</si>
  <si>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</si>
  <si>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</si>
  <si>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</si>
  <si>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</si>
  <si>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</si>
  <si>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</si>
  <si>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</si>
  <si>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</si>
  <si>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</si>
  <si>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</si>
  <si>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</si>
  <si>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</si>
  <si>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</si>
  <si>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</si>
  <si>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</si>
  <si>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</si>
  <si>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</si>
  <si>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</si>
  <si>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</si>
  <si>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</si>
  <si>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</si>
  <si>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</si>
  <si>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</si>
  <si>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</si>
  <si>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</si>
  <si>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</si>
  <si>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</si>
  <si>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</si>
  <si>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</si>
  <si>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</si>
  <si>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</si>
  <si>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</si>
  <si>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</si>
  <si>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</si>
  <si>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</si>
  <si>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</si>
  <si>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</si>
  <si>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</si>
  <si>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</si>
  <si>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</si>
  <si>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</si>
  <si>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</si>
  <si>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</si>
  <si>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</si>
  <si>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</si>
  <si>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</si>
  <si>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</si>
  <si>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</si>
  <si>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</si>
  <si>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</si>
  <si>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</si>
  <si>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</si>
  <si>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</si>
  <si>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</si>
  <si>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</si>
  <si>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</si>
  <si>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</si>
  <si>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</si>
  <si>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</si>
  <si>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</si>
  <si>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</si>
  <si>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</si>
  <si>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</si>
  <si>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</si>
  <si>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</si>
  <si>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</si>
  <si>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</si>
  <si>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</si>
  <si>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</si>
  <si>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</si>
  <si>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</si>
  <si>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</si>
  <si>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</si>
  <si>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</si>
  <si>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</si>
  <si>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</si>
  <si>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</si>
  <si>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</si>
  <si>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</si>
  <si>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</si>
  <si>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</si>
  <si>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</si>
  <si>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</si>
  <si>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</si>
  <si>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</si>
  <si>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</si>
  <si>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</si>
  <si>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</si>
  <si>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</si>
  <si>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</si>
  <si>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</si>
  <si>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</si>
  <si>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</si>
  <si>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</si>
  <si>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</si>
  <si>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</si>
  <si>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</si>
  <si>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</si>
  <si>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</si>
  <si>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</si>
  <si>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</si>
  <si>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</si>
  <si>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</si>
  <si>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</si>
  <si>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</si>
  <si>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</si>
  <si>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</si>
  <si>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</si>
  <si>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</si>
  <si>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</si>
  <si>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</si>
  <si>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</si>
  <si>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</si>
  <si>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</si>
  <si>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</si>
  <si>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</si>
  <si>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</si>
  <si>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</si>
  <si>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</si>
  <si>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</si>
  <si>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</si>
  <si>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</si>
  <si>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</si>
  <si>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</si>
  <si>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</si>
  <si>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</si>
  <si>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</si>
  <si>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</si>
  <si>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</si>
  <si>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</si>
  <si>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</si>
  <si>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</si>
  <si>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</si>
  <si>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</si>
  <si>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</si>
  <si>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</si>
  <si>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</si>
  <si>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</si>
  <si>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</si>
  <si>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</si>
  <si>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</si>
  <si>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</si>
  <si>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</si>
  <si>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</si>
  <si>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</si>
  <si>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</si>
  <si>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</si>
  <si>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</si>
  <si>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</si>
  <si>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</si>
  <si>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</si>
  <si>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</si>
  <si>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</si>
  <si>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</si>
  <si>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</si>
  <si>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</si>
  <si>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</si>
  <si>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</si>
  <si>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</si>
  <si>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</si>
  <si>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</si>
  <si>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</si>
  <si>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</si>
  <si>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</si>
  <si>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</si>
  <si>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</si>
  <si>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</si>
  <si>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</si>
  <si>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</si>
  <si>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</si>
  <si>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</si>
  <si>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</si>
  <si>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</si>
  <si>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</si>
  <si>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</si>
  <si>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</si>
  <si>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</si>
  <si>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</si>
  <si>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</si>
  <si>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</si>
  <si>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</si>
  <si>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</si>
  <si>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</si>
  <si>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</si>
  <si>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</si>
  <si>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</si>
  <si>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</si>
  <si>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</si>
  <si>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</si>
  <si>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</si>
  <si>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</si>
  <si>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</si>
  <si>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</si>
  <si>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</si>
  <si>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</si>
  <si>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</si>
  <si>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</si>
  <si>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</si>
  <si>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</si>
  <si>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</si>
  <si>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</si>
  <si>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</si>
  <si>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</si>
  <si>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</si>
  <si>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</si>
  <si>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</si>
  <si>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</si>
  <si>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</si>
  <si>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</si>
  <si>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</si>
  <si>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</si>
  <si>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</si>
  <si>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</si>
  <si>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</si>
  <si>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</si>
  <si>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</si>
  <si>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</si>
  <si>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</si>
  <si>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</si>
  <si>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</si>
  <si>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</si>
  <si>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</si>
  <si>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</si>
  <si>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</si>
  <si>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</si>
  <si>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</si>
  <si>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</si>
  <si>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</si>
  <si>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</si>
  <si>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</si>
  <si>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</si>
  <si>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</si>
  <si>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</si>
  <si>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</si>
  <si>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</si>
  <si>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</si>
  <si>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</si>
  <si>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</si>
  <si>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</si>
  <si>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</si>
  <si>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</si>
  <si>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</si>
  <si>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</si>
  <si>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</si>
  <si>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</si>
  <si>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</si>
  <si>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</si>
  <si>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</si>
  <si>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</si>
  <si>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</si>
  <si>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</si>
  <si>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</si>
  <si>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</si>
  <si>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</si>
  <si>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</si>
  <si>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</si>
  <si>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</si>
  <si>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</si>
  <si>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</si>
  <si>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</si>
  <si>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</si>
  <si>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</si>
  <si>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</si>
  <si>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</si>
  <si>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</si>
  <si>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</si>
  <si>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</si>
  <si>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</si>
  <si>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</si>
  <si>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</si>
  <si>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</si>
  <si>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</si>
  <si>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</si>
  <si>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</si>
  <si>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</si>
  <si>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</si>
  <si>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</si>
  <si>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</si>
  <si>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</si>
  <si>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</si>
  <si>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</si>
  <si>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</si>
  <si>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</si>
  <si>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</si>
  <si>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</si>
  <si>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</si>
  <si>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</si>
  <si>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</si>
  <si>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</si>
  <si>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</si>
  <si>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</si>
  <si>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</si>
  <si>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</si>
  <si>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</si>
  <si>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</si>
  <si>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</si>
  <si>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</si>
  <si>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</si>
  <si>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</si>
  <si>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</si>
  <si>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</si>
  <si>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</si>
  <si>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</si>
  <si>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</si>
  <si>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</si>
  <si>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</si>
  <si>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</si>
  <si>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</si>
  <si>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</si>
  <si>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</si>
  <si>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</si>
  <si>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</si>
  <si>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</si>
  <si>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</si>
  <si>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</si>
  <si>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</si>
  <si>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</si>
  <si>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</si>
  <si>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</si>
  <si>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</si>
  <si>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</si>
  <si>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</si>
  <si>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</si>
  <si>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</si>
  <si>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</si>
  <si>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</si>
  <si>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</si>
  <si>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</si>
  <si>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</si>
  <si>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</si>
  <si>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</si>
  <si>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</si>
  <si>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</si>
  <si>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</si>
  <si>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</si>
  <si>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</si>
  <si>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</si>
  <si>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</si>
  <si>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</si>
  <si>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</si>
  <si>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</si>
  <si>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</si>
  <si>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</si>
  <si>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</si>
  <si>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</si>
  <si>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</si>
  <si>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</si>
  <si>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</si>
  <si>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</si>
  <si>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</si>
  <si>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</si>
  <si>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</si>
  <si>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</si>
  <si>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</si>
  <si>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</si>
  <si>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</si>
  <si>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</si>
  <si>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</si>
  <si>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</si>
  <si>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</si>
  <si>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</si>
  <si>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</si>
  <si>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</si>
  <si>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</si>
  <si>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</si>
  <si>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</si>
  <si>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</si>
  <si>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</si>
  <si>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</si>
  <si>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</si>
  <si>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</si>
  <si>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</si>
  <si>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</si>
  <si>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</si>
  <si>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</si>
  <si>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</si>
  <si>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</si>
  <si>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</si>
  <si>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</si>
  <si>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</si>
  <si>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</si>
  <si>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</si>
  <si>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</si>
  <si>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</si>
  <si>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</si>
  <si>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</si>
  <si>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</si>
  <si>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</si>
  <si>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</si>
  <si>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</si>
  <si>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</si>
  <si>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</si>
  <si>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</si>
  <si>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</si>
  <si>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</si>
  <si>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</si>
  <si>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</si>
  <si>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</si>
  <si>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</si>
  <si>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</si>
  <si>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</si>
  <si>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</si>
  <si>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</si>
  <si>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</si>
  <si>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</si>
  <si>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</si>
  <si>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</si>
  <si>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</si>
  <si>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</si>
  <si>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</si>
  <si>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</si>
  <si>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</si>
  <si>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</si>
  <si>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</si>
  <si>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</si>
  <si>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</si>
  <si>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</si>
  <si>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</si>
  <si>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</si>
  <si>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</si>
  <si>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</si>
  <si>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</si>
  <si>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</si>
  <si>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</si>
  <si>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</si>
  <si>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</si>
  <si>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</si>
  <si>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</si>
  <si>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</si>
  <si>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</si>
  <si>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</si>
  <si>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</si>
  <si>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</si>
  <si>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</si>
  <si>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</si>
  <si>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</si>
  <si>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</si>
  <si>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</si>
  <si>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</si>
  <si>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</si>
  <si>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</si>
  <si>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</si>
  <si>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</si>
  <si>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</si>
  <si>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</si>
  <si>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</si>
  <si>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</si>
  <si>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</si>
  <si>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</si>
  <si>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</si>
  <si>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</si>
  <si>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</si>
  <si>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</si>
  <si>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</si>
  <si>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</si>
  <si>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</si>
  <si>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</si>
  <si>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</si>
  <si>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</si>
  <si>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</si>
  <si>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</si>
  <si>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</si>
  <si>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</si>
  <si>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</si>
  <si>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</si>
  <si>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</si>
  <si>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</si>
  <si>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</si>
  <si>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</si>
  <si>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</si>
  <si>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</si>
  <si>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</si>
  <si>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</si>
  <si>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</si>
  <si>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</si>
  <si>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</si>
  <si>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</si>
  <si>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</si>
  <si>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</si>
  <si>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</si>
  <si>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</si>
  <si>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</si>
  <si>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</si>
  <si>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</si>
  <si>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</si>
  <si>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</si>
  <si>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</si>
  <si>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</si>
  <si>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</si>
  <si>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</si>
  <si>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</si>
  <si>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</si>
  <si>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</si>
  <si>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</si>
  <si>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</si>
  <si>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</si>
  <si>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</si>
  <si>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</si>
  <si>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</si>
  <si>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</si>
  <si>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</si>
  <si>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</si>
  <si>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</si>
  <si>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</si>
  <si>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</si>
  <si>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</si>
  <si>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</si>
  <si>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</si>
  <si>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</si>
  <si>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</si>
  <si>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</si>
  <si>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</si>
  <si>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</si>
  <si>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</si>
  <si>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</si>
  <si>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</si>
  <si>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</si>
  <si>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</si>
  <si>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</si>
  <si>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</si>
  <si>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</si>
  <si>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</si>
  <si>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</si>
  <si>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</si>
  <si>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</si>
  <si>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</si>
  <si>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</si>
  <si>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</si>
  <si>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</si>
  <si>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</si>
  <si>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</si>
  <si>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</si>
  <si>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</si>
  <si>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</si>
  <si>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</si>
  <si>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</si>
  <si>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</si>
  <si>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</si>
  <si>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</si>
  <si>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</si>
  <si>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</si>
  <si>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</si>
  <si>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</si>
  <si>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</si>
  <si>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</si>
  <si>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</si>
  <si>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</si>
  <si>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</si>
  <si>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</si>
  <si>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</si>
  <si>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</si>
  <si>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</si>
  <si>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</si>
  <si>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</si>
  <si>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</si>
  <si>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</si>
  <si>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</si>
  <si>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</si>
  <si>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</si>
  <si>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</si>
  <si>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</si>
  <si>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</si>
  <si>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</si>
  <si>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</si>
  <si>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</si>
  <si>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</si>
  <si>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</si>
  <si>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</si>
  <si>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</si>
  <si>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</si>
  <si>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</si>
  <si>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</si>
  <si>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</si>
  <si>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</si>
  <si>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</si>
  <si>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</si>
  <si>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</si>
  <si>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</si>
  <si>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</si>
  <si>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</si>
  <si>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</si>
  <si>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</si>
  <si>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</si>
  <si>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</si>
  <si>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</si>
  <si>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</si>
  <si>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</si>
  <si>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</si>
  <si>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</si>
  <si>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</si>
  <si>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</si>
  <si>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</si>
  <si>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</si>
  <si>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</si>
  <si>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</si>
  <si>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</si>
  <si>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</si>
  <si>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</si>
  <si>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</si>
  <si>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</si>
  <si>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</si>
  <si>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</si>
  <si>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</si>
  <si>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</si>
  <si>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</si>
  <si>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</si>
  <si>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</si>
  <si>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</si>
  <si>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</si>
  <si>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</si>
  <si>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</si>
  <si>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</si>
  <si>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</si>
  <si>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</si>
  <si>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</si>
  <si>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</si>
  <si>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</si>
  <si>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</si>
  <si>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</si>
  <si>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</si>
  <si>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</si>
  <si>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</si>
  <si>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</si>
  <si>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</si>
  <si>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</si>
  <si>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</si>
  <si>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</si>
  <si>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</si>
  <si>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</si>
  <si>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</si>
  <si>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</si>
  <si>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</si>
  <si>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</si>
  <si>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</si>
  <si>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</si>
  <si>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</si>
  <si>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</si>
  <si>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</si>
  <si>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</si>
  <si>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</si>
  <si>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</si>
  <si>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</si>
  <si>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</si>
  <si>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</si>
  <si>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</si>
  <si>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</si>
  <si>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</si>
  <si>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</si>
  <si>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</si>
  <si>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</si>
  <si>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</si>
  <si>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</si>
  <si>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</si>
  <si>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</si>
  <si>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</si>
  <si>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</si>
  <si>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</si>
  <si>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</si>
  <si>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</si>
  <si>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</si>
  <si>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</si>
  <si>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</si>
  <si>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</si>
  <si>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</si>
  <si>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</si>
  <si>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</si>
  <si>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</si>
  <si>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</si>
  <si>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</si>
  <si>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</si>
  <si>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</si>
  <si>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</si>
  <si>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</si>
  <si>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</si>
  <si>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</si>
  <si>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</si>
  <si>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</si>
  <si>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</si>
  <si>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</si>
  <si>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</si>
  <si>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</si>
  <si>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</si>
  <si>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</si>
  <si>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</si>
  <si>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</si>
  <si>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</si>
  <si>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</si>
  <si>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</si>
  <si>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</si>
  <si>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</si>
  <si>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</si>
  <si>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</si>
  <si>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</si>
  <si>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</si>
  <si>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</si>
  <si>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</si>
  <si>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</si>
  <si>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</si>
  <si>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</si>
  <si>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</si>
  <si>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</si>
  <si>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</si>
  <si>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</si>
  <si>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</si>
  <si>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</si>
  <si>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</si>
  <si>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</si>
  <si>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</si>
  <si>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</si>
  <si>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</si>
  <si>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</si>
  <si>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</si>
  <si>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</si>
  <si>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</si>
  <si>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</si>
  <si>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</si>
  <si>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</si>
  <si>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</si>
  <si>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</si>
  <si>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</si>
  <si>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</si>
  <si>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</si>
  <si>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</si>
  <si>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</si>
  <si>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</si>
  <si>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</si>
  <si>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</si>
  <si>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</si>
  <si>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</si>
  <si>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</si>
  <si>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</si>
  <si>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</si>
  <si>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</si>
  <si>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</si>
  <si>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</si>
  <si>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</si>
  <si>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</si>
  <si>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</si>
  <si>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</si>
  <si>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</si>
  <si>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</si>
  <si>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</si>
  <si>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</si>
  <si>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</si>
  <si>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</si>
  <si>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</si>
  <si>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</si>
  <si>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</si>
  <si>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</si>
  <si>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</si>
  <si>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</si>
  <si>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</si>
  <si>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</si>
  <si>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</si>
  <si>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</si>
  <si>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</si>
  <si>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</si>
  <si>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</si>
  <si>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</si>
  <si>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</si>
  <si>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</si>
  <si>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</si>
  <si>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</si>
  <si>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</si>
  <si>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</si>
  <si>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</si>
  <si>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</si>
  <si>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</si>
  <si>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</si>
  <si>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</si>
  <si>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</si>
  <si>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</si>
  <si>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</si>
  <si>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</si>
  <si>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</si>
  <si>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</si>
  <si>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</si>
  <si>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</si>
  <si>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</si>
  <si>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</si>
  <si>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</si>
  <si>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</si>
  <si>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</si>
  <si>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</si>
  <si>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</si>
  <si>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</si>
  <si>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</si>
  <si>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</si>
  <si>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</si>
  <si>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</si>
  <si>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</si>
  <si>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</si>
  <si>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</si>
  <si>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</si>
  <si>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</si>
  <si>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</si>
  <si>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</si>
  <si>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</si>
  <si>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</si>
  <si>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</si>
  <si>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</si>
  <si>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</si>
  <si>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</si>
  <si>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</si>
  <si>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</si>
  <si>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</si>
  <si>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</si>
  <si>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</si>
  <si>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</si>
  <si>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</si>
  <si>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</si>
  <si>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</si>
  <si>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</si>
  <si>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</si>
  <si>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</si>
  <si>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</si>
  <si>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</si>
  <si>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</si>
  <si>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</si>
  <si>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</si>
  <si>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</si>
  <si>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</si>
  <si>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</si>
  <si>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</si>
  <si>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</si>
  <si>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</si>
  <si>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</si>
  <si>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</si>
  <si>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</si>
  <si>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</si>
  <si>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</si>
  <si>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</si>
  <si>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</si>
  <si>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</si>
  <si>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</si>
  <si>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</si>
  <si>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</si>
  <si>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</si>
  <si>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</si>
  <si>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</si>
  <si>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</si>
  <si>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</si>
  <si>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</si>
  <si>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</si>
  <si>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</si>
  <si>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</si>
  <si>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</si>
  <si>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</si>
  <si>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</si>
  <si>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</si>
  <si>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</si>
  <si>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</si>
  <si>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</si>
  <si>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</si>
  <si>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</si>
  <si>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</si>
  <si>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</si>
  <si>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</si>
  <si>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</si>
  <si>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</si>
  <si>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</si>
  <si>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</si>
  <si>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</si>
  <si>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</si>
  <si>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</si>
  <si>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</si>
  <si>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</si>
  <si>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</si>
  <si>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</si>
  <si>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</si>
  <si>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</si>
  <si>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</si>
  <si>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</si>
  <si>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</si>
  <si>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</si>
  <si>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</si>
  <si>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</si>
  <si>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</si>
  <si>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</si>
  <si>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</si>
  <si>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</si>
  <si>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</si>
  <si>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</si>
  <si>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</si>
  <si>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</si>
  <si>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</si>
  <si>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</si>
  <si>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</si>
  <si>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</si>
  <si>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</si>
  <si>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</si>
  <si>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</si>
  <si>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</si>
  <si>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</si>
  <si>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</si>
  <si>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</si>
  <si>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</si>
  <si>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</si>
  <si>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</si>
  <si>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</si>
  <si>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</si>
  <si>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</si>
  <si>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</si>
  <si>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</si>
  <si>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</si>
  <si>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</si>
  <si>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</si>
  <si>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</si>
  <si>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</si>
  <si>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</si>
  <si>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</si>
  <si>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</si>
  <si>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</si>
  <si>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</si>
  <si>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</si>
  <si>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</si>
  <si>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</si>
  <si>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</si>
  <si>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</si>
  <si>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</si>
  <si>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</si>
  <si>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</si>
  <si>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</si>
  <si>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</si>
  <si>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</si>
  <si>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</si>
  <si>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</si>
  <si>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</si>
  <si>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</si>
  <si>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</si>
  <si>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</si>
  <si>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</si>
  <si>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</si>
  <si>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</si>
  <si>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</si>
  <si>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</si>
  <si>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</si>
  <si>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</si>
  <si>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</si>
  <si>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</si>
  <si>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</si>
  <si>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</si>
  <si>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</si>
  <si>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</si>
  <si>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</si>
  <si>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</si>
  <si>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</si>
  <si>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</si>
  <si>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</si>
  <si>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</si>
  <si>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</si>
  <si>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</si>
  <si>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</si>
  <si>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</si>
  <si>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</si>
  <si>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</si>
  <si>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</si>
  <si>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</si>
  <si>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</si>
  <si>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</si>
  <si>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</si>
  <si>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</si>
  <si>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</si>
  <si>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</si>
  <si>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</si>
  <si>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</si>
  <si>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</si>
  <si>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</si>
  <si>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</si>
  <si>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</si>
  <si>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</si>
  <si>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</si>
  <si>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</si>
  <si>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</si>
  <si>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</si>
  <si>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</si>
  <si>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</si>
  <si>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</si>
  <si>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</si>
  <si>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</si>
  <si>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</si>
  <si>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</si>
  <si>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</si>
  <si>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</si>
  <si>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</si>
  <si>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</si>
  <si>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</si>
  <si>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</si>
  <si>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</si>
  <si>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</si>
  <si>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</si>
  <si>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</si>
  <si>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</si>
  <si>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</si>
  <si>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</si>
  <si>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</si>
  <si>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</si>
  <si>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</si>
  <si>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</si>
  <si>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</si>
  <si>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</si>
  <si>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</si>
  <si>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</si>
  <si>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</si>
  <si>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</si>
  <si>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</si>
  <si>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</si>
  <si>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</si>
  <si>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</si>
  <si>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</si>
  <si>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</si>
  <si>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</si>
  <si>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</si>
  <si>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</si>
  <si>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</si>
  <si>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</si>
  <si>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</si>
  <si>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</si>
  <si>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</si>
  <si>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</si>
  <si>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</si>
  <si>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</si>
  <si>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</si>
  <si>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</si>
  <si>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</si>
  <si>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</si>
  <si>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</si>
  <si>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</si>
  <si>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</si>
  <si>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</si>
  <si>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</si>
  <si>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</si>
  <si>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</si>
  <si>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</si>
  <si>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</si>
  <si>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</si>
  <si>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</si>
  <si>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</si>
  <si>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</si>
  <si>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</si>
  <si>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</si>
  <si>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</si>
  <si>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</si>
  <si>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</si>
  <si>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</si>
  <si>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</si>
  <si>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</si>
  <si>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</si>
  <si>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</si>
  <si>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</si>
  <si>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</si>
  <si>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</si>
  <si>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</si>
  <si>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</si>
  <si>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</si>
  <si>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</si>
  <si>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</si>
  <si>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</si>
  <si>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</si>
  <si>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</si>
  <si>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</si>
  <si>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</si>
  <si>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</si>
  <si>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</si>
  <si>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</si>
  <si>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</si>
  <si>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</si>
  <si>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</si>
  <si>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</si>
  <si>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</si>
  <si>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</si>
  <si>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</si>
  <si>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</si>
  <si>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</si>
  <si>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</si>
  <si>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</si>
  <si>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</si>
  <si>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</si>
  <si>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</si>
  <si>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</si>
  <si>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</si>
  <si>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</si>
  <si>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</si>
  <si>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</si>
  <si>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</si>
  <si>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</si>
  <si>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</si>
  <si>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</si>
  <si>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</si>
  <si>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</si>
  <si>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</si>
  <si>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</si>
  <si>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</si>
  <si>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</si>
  <si>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</si>
  <si>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</si>
  <si>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</si>
  <si>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</si>
  <si>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</si>
  <si>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</si>
  <si>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</si>
  <si>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</si>
  <si>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</si>
  <si>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</si>
  <si>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</si>
  <si>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</si>
  <si>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</si>
  <si>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</si>
  <si>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</si>
  <si>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</si>
  <si>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</si>
  <si>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</si>
  <si>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</si>
  <si>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</si>
  <si>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</si>
  <si>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</si>
  <si>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</si>
  <si>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</si>
  <si>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</si>
  <si>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</si>
  <si>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</si>
  <si>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</si>
  <si>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</si>
  <si>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</si>
  <si>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</si>
  <si>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</si>
  <si>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</si>
  <si>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</si>
  <si>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</si>
  <si>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</si>
  <si>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</si>
  <si>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</si>
  <si>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</si>
  <si>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</si>
  <si>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</si>
  <si>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</si>
  <si>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</si>
  <si>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</si>
  <si>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</si>
  <si>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</si>
  <si>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</si>
  <si>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</si>
  <si>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</si>
  <si>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</si>
  <si>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</si>
  <si>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</si>
  <si>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</si>
  <si>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</si>
  <si>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</si>
  <si>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</si>
  <si>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</si>
  <si>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</si>
  <si>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</si>
  <si>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</si>
  <si>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</si>
  <si>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</si>
  <si>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</si>
  <si>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</si>
  <si>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</si>
  <si>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</si>
  <si>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</si>
  <si>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</si>
  <si>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</si>
  <si>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</si>
  <si>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</si>
  <si>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</si>
  <si>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</si>
  <si>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</si>
  <si>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</si>
  <si>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</si>
  <si>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</si>
  <si>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</si>
  <si>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</si>
  <si>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</si>
  <si>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</si>
  <si>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</si>
  <si>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</si>
  <si>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</si>
  <si>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</si>
  <si>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</si>
  <si>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</si>
  <si>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</si>
  <si>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</si>
  <si>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</si>
  <si>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</si>
  <si>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</si>
  <si>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</si>
  <si>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</si>
  <si>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</si>
  <si>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</si>
  <si>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</si>
  <si>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</si>
  <si>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</si>
  <si>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</si>
  <si>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</si>
  <si>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</si>
  <si>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</si>
  <si>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</si>
  <si>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</si>
  <si>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</si>
  <si>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</si>
  <si>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</si>
  <si>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</si>
  <si>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</si>
  <si>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</si>
  <si>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</si>
  <si>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</si>
  <si>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</si>
  <si>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</si>
  <si>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</si>
  <si>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</si>
  <si>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</si>
  <si>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</si>
  <si>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</si>
  <si>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</si>
  <si>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</si>
  <si>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</si>
  <si>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</si>
  <si>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</si>
  <si>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</si>
  <si>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</si>
  <si>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</si>
  <si>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</si>
  <si>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</si>
  <si>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</si>
  <si>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</si>
  <si>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</si>
  <si>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</si>
  <si>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</si>
  <si>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</si>
  <si>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</si>
  <si>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</si>
  <si>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</si>
  <si>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</si>
  <si>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</si>
  <si>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</si>
  <si>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</si>
  <si>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</si>
  <si>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</si>
  <si>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</si>
  <si>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</si>
  <si>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</si>
  <si>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</si>
  <si>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</si>
  <si>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</si>
  <si>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</si>
  <si>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</si>
  <si>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</si>
  <si>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</si>
  <si>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</si>
  <si>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</si>
  <si>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</si>
  <si>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</si>
  <si>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</si>
  <si>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</si>
  <si>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</si>
  <si>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</si>
  <si>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</si>
  <si>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</si>
  <si>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</si>
  <si>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</si>
  <si>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</si>
  <si>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</si>
  <si>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</si>
  <si>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</si>
  <si>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</si>
  <si>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</si>
  <si>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</si>
  <si>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</si>
  <si>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</si>
  <si>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</si>
  <si>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</si>
  <si>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</si>
  <si>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</si>
  <si>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</si>
  <si>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</si>
  <si>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</si>
  <si>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</si>
  <si>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</si>
  <si>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</si>
  <si>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</si>
  <si>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</si>
  <si>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</si>
  <si>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</si>
  <si>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</si>
  <si>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</si>
  <si>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</si>
  <si>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</si>
  <si>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</si>
  <si>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</si>
  <si>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</si>
  <si>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</si>
  <si>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</si>
  <si>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</si>
  <si>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</si>
  <si>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</si>
  <si>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</si>
  <si>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</si>
  <si>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</si>
  <si>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</si>
  <si>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</si>
  <si>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</si>
  <si>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</si>
  <si>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</si>
  <si>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</si>
  <si>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</si>
  <si>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</si>
  <si>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</si>
  <si>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</si>
  <si>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</si>
  <si>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</si>
  <si>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</si>
  <si>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</si>
  <si>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</si>
  <si>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</si>
  <si>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</si>
  <si>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</si>
  <si>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</si>
  <si>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</si>
  <si>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</si>
  <si>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</si>
  <si>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</si>
  <si>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</si>
  <si>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</si>
  <si>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</si>
  <si>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</si>
  <si>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</si>
  <si>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</si>
  <si>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</si>
  <si>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</si>
  <si>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</si>
  <si>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</si>
  <si>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</si>
  <si>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</si>
  <si>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</si>
  <si>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</si>
  <si>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</si>
  <si>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</si>
  <si>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</si>
  <si>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</si>
  <si>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</si>
  <si>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</si>
  <si>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</si>
  <si>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</si>
  <si>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</si>
  <si>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</si>
  <si>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</si>
  <si>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</si>
  <si>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</si>
  <si>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</si>
  <si>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</si>
  <si>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</si>
  <si>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</si>
  <si>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</si>
  <si>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</si>
  <si>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</si>
  <si>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</si>
  <si>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</si>
  <si>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</si>
  <si>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</si>
  <si>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</si>
  <si>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</si>
  <si>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</si>
  <si>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</si>
  <si>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</si>
  <si>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</si>
  <si>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</si>
  <si>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</si>
  <si>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</si>
  <si>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</si>
  <si>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</si>
  <si>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</si>
  <si>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</si>
  <si>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</si>
  <si>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</si>
  <si>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</si>
  <si>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</si>
  <si>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</si>
  <si>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</si>
  <si>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</si>
  <si>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</si>
  <si>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</si>
  <si>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</si>
  <si>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</si>
  <si>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</si>
  <si>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</si>
  <si>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</si>
  <si>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</si>
  <si>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</si>
  <si>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</si>
  <si>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</si>
  <si>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</si>
  <si>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</si>
  <si>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</si>
  <si>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</si>
  <si>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</si>
  <si>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</si>
  <si>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</si>
  <si>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</si>
  <si>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</si>
  <si>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</si>
  <si>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</si>
  <si>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</si>
  <si>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</si>
  <si>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</si>
  <si>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</si>
  <si>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</si>
  <si>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</si>
  <si>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</si>
  <si>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</si>
  <si>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</si>
  <si>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</si>
  <si>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</si>
  <si>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</si>
  <si>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</si>
  <si>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</si>
  <si>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</si>
  <si>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</si>
  <si>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</si>
  <si>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</si>
  <si>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</si>
  <si>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</si>
  <si>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</si>
  <si>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</si>
  <si>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</si>
  <si>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</si>
  <si>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</si>
  <si>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</si>
  <si>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</si>
  <si>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</si>
  <si>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</si>
  <si>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</si>
  <si>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</si>
  <si>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</si>
  <si>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</si>
  <si>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</si>
  <si>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</si>
  <si>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</si>
  <si>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</si>
  <si>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</si>
  <si>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</si>
  <si>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</si>
  <si>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</si>
  <si>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</si>
  <si>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</si>
  <si>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</si>
  <si>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</si>
  <si>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</si>
  <si>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</si>
  <si>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</si>
  <si>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</si>
  <si>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</si>
  <si>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</si>
  <si>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</si>
  <si>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</si>
  <si>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</si>
  <si>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</si>
  <si>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</si>
  <si>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</si>
  <si>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</si>
  <si>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</si>
  <si>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</si>
  <si>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</si>
  <si>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</si>
  <si>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</si>
  <si>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</si>
  <si>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</si>
  <si>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</si>
  <si>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</si>
  <si>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PCM-20251210-00003275</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</si>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</sst>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3" totalsRowShown="0" headerRowDxfId="80" dataDxfId="79" headerRowBorderDxfId="77" tableBorderDxfId="78" totalsRowBorderDxfId="76">
  <autoFilter ref="A1:L2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338.97908981481305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8.2203240737726446E-2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46001.927515740739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46001.927515740739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46001.927515740739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46001.927515740739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46001.927515740739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46001.927515740739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46001.927515740739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46001.927515740739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46001.927515740739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46001.927515740739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46001.927515740739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46001.927515740739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46001.927515740739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46001.927515740739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46001.927515740739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46001.927515740739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46001.927515740739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46001.927515740739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46001.927515740739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46001.927515740739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46001.927515740739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46001.927515740739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46001.927515740739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46001.927515740739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46001.927515740739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46001.927515740739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46001.927515740739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46001.927515740739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46001.927515740739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46001.927515740739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46001.927515740739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46001.927515740739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46001.927515740739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46001.927515740739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46001.927515740739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46001.927515740739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46001.927515740739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46001.927515740739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46001.927515740739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46001.927515740739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46001.927515740739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46001.927515740739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46001.927515740739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46001.927515740739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46001.927515740739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46001.927515740739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46001.927515740739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46001.927515740739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46001.927515740739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46001.927515740739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46001.927515740739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46001.927515740739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46001.927515740739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46001.927515740739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46001.927515740739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46001.927515740739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46001.927515740739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46001.927515740739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46001.927515740739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46001.927515740739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46001.927515740739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46001.927515740739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46001.927515740739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46001.927515740739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46001.927515740739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46001.927515740739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46001.927515740739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46001.927515740739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46001.927515740739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46001.927515740739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46001.927515740739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46001.927515740739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46001.927515740739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46001.927515740739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46001.927515740739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46001.927515740739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46001.927515740739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46001.927515740739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46001.927515740739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46001.927515740739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46001.927515740739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46001.927515740739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46001.927515740739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46001.927515740739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46001.927515740739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46001.927515740739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46001.927515740739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46001.927515740739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46001.927515740739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46001.927515740739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46001.927515740739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46001.927515740739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46001.927515740739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46001.927515740739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46001.927515740739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46001.927515740739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46001.927515740739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46001.927515740739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46001.927515740739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46001.927515740739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46001.927515740739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46001.927515740739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46001.927515740739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46001.927515740739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46001.927515740739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46001.927515740739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46001.927515740739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46001.927515740739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46001.927515740739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46001.927515740739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46001.927515740739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46001.927515740739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46001.927515740739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46001.927515740739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46001.927515740739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46001.927515740739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46001.927515740739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46001.927515740739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46001.927515740739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46001.927515740739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46001.927515740739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46001.927515740739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46001.927515740739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46001.927515740739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46001.927515740739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46001.927515740739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46001.927515740739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46001.927515740739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46001.927515740739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46001.927515740739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46001.927515740739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46001.927515740739</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46001.927515740739</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46001.927515740739</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46001.927515740739</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46001.927515740739</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46001.927515740739</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46001.927515740739</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46001.927515740739</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46001.927515740739</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46001.927515740739</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46001.927515740739</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46001.927515740739</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46001.927515740739</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46001.927515740739</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46001.927515740739</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46001.927515740739</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46001.927515740739</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46001.927515740739</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3BC3B843-D901-435B-A291-CC9D039A18AF}"/>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3"/>
  <sheetViews>
    <sheetView tabSelected="1" workbookViewId="0">
      <selection activeCell="F9" sqref="F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176.92767777777772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17.540096759257722</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4.5721337962968391</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9.2643055555527098E-2</v>
      </c>
      <c r="H6" s="71">
        <v>46001.825821759259</v>
      </c>
      <c r="I6" s="58" t="str">
        <f>IFERROR(VLOOKUP(D6,DB!A:F,6,0),"")</f>
        <v>SCECO</v>
      </c>
      <c r="J6" s="58" t="str">
        <f>IFERROR(VLOOKUP(D6,DB!A:G,7,0),"")</f>
        <v>Vandalized</v>
      </c>
      <c r="K6" s="82" t="s">
        <v>39122</v>
      </c>
      <c r="L6" s="58" t="str">
        <f>IFERROR(VLOOKUP(D6,DB!A:I,9,0),"")</f>
        <v>Latis</v>
      </c>
    </row>
    <row r="7" spans="1:12" ht="31.5" customHeight="1">
      <c r="A7" s="96" t="s">
        <v>39123</v>
      </c>
      <c r="B7" s="18" t="str">
        <f>IFERROR(VLOOKUP(D7,DB!A:K,11,0),"")</f>
        <v>R2</v>
      </c>
      <c r="C7" s="18">
        <v>4</v>
      </c>
      <c r="D7" s="18" t="s">
        <v>26139</v>
      </c>
      <c r="E7" s="81" t="s">
        <v>39106</v>
      </c>
      <c r="F7" s="97">
        <v>46001.918449074074</v>
      </c>
      <c r="G7" s="98">
        <f ca="1">IFERROR(NOW()-F7,"-")</f>
        <v>9.0666666656034067E-3</v>
      </c>
      <c r="H7" s="97">
        <v>46001.911678240744</v>
      </c>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46001.927515740739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46001.927515740739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46001.927515740739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46001.927515740739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46001.927515740739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46001.927515740739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46001.927515740739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46001.927515740739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46001.927515740739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46001.927515740739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46001.927515740739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46001.927515740739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46001.927515740739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46001.927515740739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46001.927515740739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46001.927515740739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46001.927515740739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46001.927515740739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46001.927515740739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46001.927515740739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46001.927515740739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46001.927515740739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46001.927515740739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46001.927515740739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46001.927515740739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46001.927515740739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46001.927515740739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46001.927515740739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46001.927515740739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46001.927515740739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46001.927515740739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46001.927515740739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46001.927515740739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46001.927515740739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46001.927515740739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46001.927515740739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46001.927515740739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46001.927515740739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46001.927515740739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46001.927515740739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46001.927515740739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46001.927515740739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46001.927515740739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46001.927515740739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46001.927515740739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46001.927515740739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46001.927515740739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46001.927515740739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46001.927515740739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46001.927515740739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46001.927515740739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46001.927515740739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46001.927515740739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46001.927515740739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46001.927515740739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46001.927515740739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46001.927515740739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46001.927515740739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46001.927515740739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46001.927515740739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46001.927515740739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46001.927515740739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46001.927515740739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46001.927515740739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46001.927515740739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46001.927515740739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46001.927515740739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46001.927515740739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46001.927515740739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46001.927515740739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46001.927515740739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46001.927515740739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46001.927515740739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46001.927515740739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46001.927515740739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46001.927515740739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46001.927515740739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46001.927515740739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46001.927515740739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46001.927515740739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46001.927515740739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46001.927515740739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46001.927515740739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46001.927515740739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46001.927515740739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46001.927515740739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46001.927515740739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46001.927515740739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46001.927515740739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46001.927515740739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46001.927515740739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46001.927515740739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46001.927515740739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46001.927515740739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46001.927515740739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46001.927515740739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46001.927515740739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46001.927515740739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46001.927515740739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46001.927515740739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46001.927515740739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46001.927515740739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46001.927515740739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46001.927515740739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46001.927515740739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46001.927515740739</v>
      </c>
      <c r="H113" s="97"/>
      <c r="I113" s="18" t="str">
        <f>IFERROR(VLOOKUP(D113,DB!A:F,6,0),"")</f>
        <v/>
      </c>
      <c r="J113" s="18" t="str">
        <f>IFERROR(VLOOKUP(D113,DB!A:G,7,0),"")</f>
        <v/>
      </c>
      <c r="K113" s="19"/>
      <c r="L113" s="18" t="str">
        <f>IFERROR(VLOOKUP(D113,DB!A:I,9,0),"")</f>
        <v/>
      </c>
    </row>
    <row r="114" spans="1:12" ht="31.5" customHeight="1">
      <c r="A114" s="144"/>
      <c r="B114" s="145" t="str">
        <f>IFERROR(VLOOKUP(D114,DB!A:K,11,0),"")</f>
        <v/>
      </c>
      <c r="C114" s="145"/>
      <c r="D114" s="145"/>
      <c r="E114" s="145"/>
      <c r="F114" s="146"/>
      <c r="G114" s="147">
        <f ca="1">IFERROR(NOW()-F114,"-")</f>
        <v>46001.927515740739</v>
      </c>
      <c r="H114" s="146"/>
      <c r="I114" s="145" t="str">
        <f>IFERROR(VLOOKUP(D114,DB!A:F,6,0),"")</f>
        <v/>
      </c>
      <c r="J114" s="145" t="str">
        <f>IFERROR(VLOOKUP(D114,DB!A:G,7,0),"")</f>
        <v/>
      </c>
      <c r="K114" s="148"/>
      <c r="L114" s="145" t="str">
        <f>IFERROR(VLOOKUP(D114,DB!A:I,9,0),"")</f>
        <v/>
      </c>
    </row>
    <row r="115" spans="1:12" ht="31.5" customHeight="1">
      <c r="A115" s="96"/>
      <c r="B115" s="18" t="str">
        <f>IFERROR(VLOOKUP(D115,DB!A:K,11,0),"")</f>
        <v/>
      </c>
      <c r="C115" s="18"/>
      <c r="D115" s="18"/>
      <c r="E115" s="18"/>
      <c r="F115" s="97"/>
      <c r="G115" s="98">
        <f ca="1">IFERROR(NOW()-F115,"-")</f>
        <v>46001.927515740739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46001.927515740739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46001.927515740739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46001.927515740739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46001.927515740739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46001.927515740739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46001.927515740739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46001.927515740739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46001.927515740739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46001.927515740739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46001.927515740739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46001.927515740739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46001.927515740739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46001.927515740739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46001.927515740739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46001.927515740739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46001.927515740739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46001.927515740739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46001.927515740739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46001.927515740739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46001.927515740739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46001.927515740739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46001.927515740739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46001.927515740739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46001.927515740739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46001.927515740739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46001.927515740739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46001.927515740739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46001.927515740739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46001.927515740739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46001.927515740739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46001.927515740739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46001.927515740739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46001.927515740739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46001.927515740739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46001.927515740739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46001.927515740739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46001.927515740739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46001.927515740739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46001.927515740739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46001.927515740739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46001.927515740739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46001.927515740739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46001.927515740739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46001.927515740739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46001.927515740739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46001.927515740739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46001.927515740739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46001.927515740739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46001.927515740739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46001.927515740739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46001.927515740739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46001.927515740739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46001.927515740739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46001.927515740739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46001.927515740739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46001.927515740739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46001.927515740739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46001.927515740739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46001.927515740739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46001.927515740739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46001.927515740739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46001.927515740739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46001.927515740739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46001.927515740739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46001.927515740739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46001.927515740739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46001.927515740739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46001.927515740739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46001.927515740739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46001.927515740739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46001.927515740739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46001.927515740739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46001.927515740739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46001.927515740739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46001.927515740739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46001.927515740739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46001.927515740739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46001.927515740739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46001.927515740739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46001.927515740739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46001.927515740739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46001.927515740739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46001.927515740739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46001.927515740739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46001.927515740739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46001.927515740739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46001.927515740739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46001.927515740739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46001.927515740739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46001.927515740739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46001.927515740739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46001.927515740739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46001.927515740739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46001.927515740739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46001.927515740739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46001.927515740739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46001.927515740739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46001.927515740739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46001.927515740739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46001.927515740739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46001.927515740739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46001.927515740739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46001.927515740739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46001.927515740739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46001.927515740739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46001.927515740739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46001.927515740739</v>
      </c>
      <c r="H222" s="97"/>
      <c r="I222" s="18" t="str">
        <f>IFERROR(VLOOKUP(D222,DB!A:F,6,0),"")</f>
        <v/>
      </c>
      <c r="J222" s="18" t="str">
        <f>IFERROR(VLOOKUP(D222,DB!A:G,7,0),"")</f>
        <v/>
      </c>
      <c r="K222" s="19"/>
      <c r="L222" s="18" t="str">
        <f>IFERROR(VLOOKUP(D222,DB!A:I,9,0),"")</f>
        <v/>
      </c>
    </row>
    <row r="223" spans="1:12" ht="31.5" customHeight="1">
      <c r="A223" s="144"/>
      <c r="B223" s="145" t="str">
        <f>IFERROR(VLOOKUP(D223,DB!A:K,11,0),"")</f>
        <v/>
      </c>
      <c r="C223" s="145"/>
      <c r="D223" s="145"/>
      <c r="E223" s="145"/>
      <c r="F223" s="146"/>
      <c r="G223" s="147">
        <f ca="1">IFERROR(NOW()-F223,"-")</f>
        <v>46001.927515740739</v>
      </c>
      <c r="H223" s="146"/>
      <c r="I223" s="145" t="str">
        <f>IFERROR(VLOOKUP(D223,DB!A:F,6,0),"")</f>
        <v/>
      </c>
      <c r="J223" s="145" t="str">
        <f>IFERROR(VLOOKUP(D223,DB!A:G,7,0),"")</f>
        <v/>
      </c>
      <c r="K223" s="148"/>
      <c r="L223" s="145" t="str">
        <f>IFERROR(VLOOKUP(D223,DB!A:I,9,0),"")</f>
        <v/>
      </c>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46001.927515740739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46001.927515740739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46001.927515740739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46001.927515740739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46001.927515740739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46001.927515740739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46001.927515740739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46001.927515740739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46001.927515740739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46001.927515740739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46001.927515740739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46001.927515740739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46001.927515740739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46001.927515740739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46001.927515740739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46001.927515740739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46001.927515740739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46001.927515740739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46001.927515740739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46001.927515740739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46001.927515740739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46001.927515740739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46001.927515740739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46001.927515740739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46001.927515740739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46001.927515740739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46001.927515740739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46001.927515740739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46001.927515740739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46001.927515740739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46001.927515740739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46001.927515740739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46001.927515740739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46001.927515740739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46001.927515740739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46001.927515740739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46001.927515740739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46001.927515740739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46001.927515740739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46001.927515740739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46001.927515740739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46001.927515740739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46001.927515740739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46001.927515740739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46001.927515740739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46001.927515740739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46001.927515740739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46001.927515740739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46001.927515740739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46001.927515740739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46001.927515740739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46001.927515740739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46001.927515740739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46001.927515740739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46001.927515740739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46001.927515740739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46001.927515740739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46001.927515740739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46001.927515740739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46001.927515740739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46001.927515740739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46001.927515740739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46001.927515740739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46001.927515740739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46001.927515740739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46001.927515740739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46001.927515740739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46001.927515740739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46001.927515740739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46001.927515740739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46001.927515740739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46001.927515740739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46001.927515740739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46001.927515740739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46001.927515740739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46001.927515740739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46001.927515740739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46001.927515740739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46001.927515740739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46001.927515740739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46001.927515740739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46001.927515740739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46001.927515740739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46001.927515740739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46001.927515740739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46001.927515740739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46001.927515740739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46001.927515740739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46001.927515740739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46001.927515740739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46001.927515740739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46001.927515740739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46001.927515740739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46001.927515740739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46001.927515740739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46001.927515740739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46001.927515740739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46001.927515740739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46001.927515740739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46001.927515740739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46001.927515740739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46001.927515740739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46001.927515740739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46001.927515740739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46001.927515740739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46001.927515740739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46001.927515740739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46001.927515740739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46001.927515740739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46001.927515740739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46001.927515740739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46001.927515740739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46001.927515740739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46001.927515740739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46001.927515740739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46001.927515740739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46001.927515740739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46001.927515740739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46001.927515740739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46001.927515740739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46001.927515740739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46001.927515740739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46001.927515740739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46001.927515740739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46001.927515740739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46001.927515740739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46001.927515740739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46001.927515740739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46001.927515740739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46001.927515740739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46001.927515740739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46001.927515740739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46001.927515740739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46001.927515740739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46001.927515740739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46001.927515740739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46001.927515740739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46001.927515740739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46001.927515740739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46001.927515740739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46001.927515740739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46001.927515740739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46001.927515740739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46001.927515740739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46001.927515740739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46001.927515740739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46001.927515740739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46001.927515740739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46001.927515740739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46001.927515740739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46001.927515740739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46001.927515740739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46001.927515740739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46001.927515740739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46001.927515740739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46001.927515740739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46001.927515740739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46001.927515740739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46001.927515740739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46001.927515740739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46001.927515740739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46001.927515740739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46001.927515740739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46001.927515740739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46001.927515740739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46001.927515740739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46001.927515740739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46001.927515740739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46001.927515740739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46001.927515740739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46001.927515740739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46001.927515740739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46001.927515740739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46001.927515740739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46001.927515740739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46001.927515740739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46001.927515740739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46001.927515740739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46001.927515740739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46001.927515740739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46001.927515740739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46001.927515740739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46001.927515740739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46001.927515740739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46001.927515740739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46001.927515740739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46001.927515740739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46001.927515740739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46001.927515740739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46001.927515740739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46001.927515740739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46001.927515740739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46001.927515740739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46001.927515740739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46001.927515740739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46001.927515740739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46001.927515740739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46001.927515740739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46001.927515740739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46001.927515740739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46001.927515740739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46001.927515740739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46001.927515740739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46001.927515740739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46001.927515740739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46001.927515740739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46001.927515740739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46001.927515740739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46001.927515740739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46001.927515740739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46001.927515740739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46001.927515740739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46001.927515740739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46001.927515740739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46001.927515740739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46001.927515740739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46001.927515740739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46001.927515740739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46001.927515740739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46001.927515740739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46001.927515740739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46001.927515740739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46001.927515740739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46001.927515740739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46001.927515740739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46001.927515740739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46001.927515740739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46001.927515740739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46001.927515740739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46001.927515740739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46001.927515740739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46001.927515740739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46001.927515740739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46001.927515740739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46001.927515740739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46001.927515740739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46001.927515740739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46001.927515740739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46001.927515740739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46001.927515740739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46001.927515740739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46001.927515740739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46001.927515740739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46001.927515740739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46001.927515740739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46001.927515740739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46001.927515740739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46001.927515740739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46001.927515740739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46001.927515740739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46001.927515740739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46001.927515740739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46001.927515740739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46001.927515740739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46001.927515740739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46001.927515740739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46001.927515740739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46001.927515740739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46001.927515740739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46001.927515740739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46001.927515740739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46001.927515740739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46001.927515740739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46001.927515740739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46001.927515740739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46001.927515740739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46001.927515740739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46001.927515740739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46001.927515740739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46001.927515740739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46001.927515740739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46001.927515740739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46001.927515740739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46001.927515740739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46001.927515740739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46001.927515740739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46001.927515740739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46001.927515740739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46001.927515740739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46001.927515740739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46001.927515740739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46001.927515740739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46001.927515740739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46001.927515740739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46001.927515740739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46001.927515740739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46001.927515740739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46001.927515740739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46001.927515740739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46001.927515740739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46001.927515740739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46001.927515740739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46001.927515740739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46001.927515740739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46001.927515740739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46001.927515740739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46001.927515740739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46001.927515740739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46001.927515740739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46001.927515740739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46001.927515740739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46001.927515740739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46001.927515740739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46001.927515740739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46001.927515740739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46001.927515740739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46001.927515740739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46001.927515740739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46001.927515740739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46001.927515740739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46001.927515740739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46001.927515740739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46001.927515740739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46001.927515740739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46001.927515740739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46001.927515740739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46001.927515740739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46001.927515740739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46001.927515740739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46001.927515740739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46001.927515740739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46001.927515740739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46001.927515740739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46001.927515740739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46001.927515740739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46001.927515740739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46001.927515740739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46001.927515740739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46001.927515740739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46001.927515740739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46001.927515740739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46001.927515740739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46001.927515740739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46001.927515740739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46001.927515740739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46001.927515740739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46001.927515740739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46001.927515740739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46001.927515740739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46001.927515740739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46001.927515740739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46001.927515740739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46001.927515740739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46001.927515740739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46001.927515740739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46001.927515740739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46001.927515740739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46001.927515740739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46001.927515740739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46001.927515740739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46001.927515740739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46001.927515740739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46001.927515740739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46001.927515740739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46001.927515740739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46001.927515740739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46001.927515740739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46001.927515740739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46001.927515740739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46001.927515740739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46001.927515740739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46001.927515740739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46001.927515740739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46001.927515740739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46001.927515740739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46001.927515740739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46001.927515740739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46001.927515740739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46001.927515740739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46001.927515740739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46001.927515740739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46001.927515740739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46001.927515740739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46001.927515740739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46001.927515740739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46001.927515740739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46001.927515740739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46001.927515740739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46001.927515740739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46001.927515740739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46001.927515740739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46001.927515740739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46001.927515740739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46001.927515740739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46001.927515740739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46001.927515740739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46001.927515740739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46001.927515740739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46001.927515740739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46001.927515740739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46001.927515740739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46001.927515740739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46001.927515740739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46001.927515740739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46001.927515740739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46001.927515740739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46001.927515740739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46001.927515740739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46001.927515740739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46001.927515740739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46001.927515740739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46001.927515740739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46001.927515740739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46001.927515740739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46001.927515740739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46001.927515740739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46001.927515740739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46001.927515740739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46001.927515740739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46001.927515740739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46001.927515740739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46001.927515740739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46001.927515740739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46001.927515740739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46001.927515740739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46001.927515740739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46001.927515740739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46001.927515740739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46001.927515740739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46001.927515740739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46001.927515740739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46001.927515740739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46001.927515740739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46001.927515740739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46001.927515740739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46001.927515740739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46001.927515740739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46001.927515740739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46001.927515740739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46001.927515740739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46001.927515740739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46001.927515740739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46001.927515740739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46001.927515740739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46001.927515740739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46001.927515740739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46001.927515740739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46001.927515740739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46001.927515740739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46001.927515740739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46001.927515740739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46001.927515740739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46001.927515740739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46001.927515740739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46001.927515740739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46001.927515740739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46001.927515740739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46001.927515740739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46001.927515740739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46001.927515740739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46001.927515740739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46001.927515740739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46001.927515740739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46001.927515740739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46001.927515740739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46001.927515740739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46001.927515740739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46001.927515740739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46001.927515740739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46001.927515740739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46001.927515740739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46001.927515740739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46001.927515740739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46001.927515740739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46001.927515740739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46001.927515740739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46001.927515740739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46001.927515740739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46001.927515740739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46001.927515740739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46001.927515740739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46001.927515740739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46001.927515740739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46001.927515740739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46001.927515740739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46001.927515740739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46001.927515740739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46001.927515740739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46001.927515740739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46001.927515740739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46001.927515740739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46001.927515740739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46001.927515740739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46001.927515740739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46001.927515740739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46001.927515740739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46001.927515740739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46001.927515740739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46001.927515740739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46001.927515740739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46001.927515740739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46001.927515740739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46001.927515740739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46001.927515740739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46001.927515740739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46001.927515740739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46001.927515740739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46001.927515740739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46001.927515740739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46001.927515740739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46001.927515740739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46001.927515740739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46001.927515740739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46001.927515740739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46001.927515740739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46001.927515740739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46001.927515740739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46001.927515740739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46001.927515740739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46001.927515740739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46001.927515740739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46001.927515740739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46001.927515740739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46001.927515740739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46001.927515740739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46001.927515740739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46001.927515740739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46001.927515740739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46001.927515740739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46001.927515740739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46001.927515740739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46001.927515740739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46001.927515740739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46001.927515740739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46001.927515740739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46001.927515740739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46001.927515740739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46001.927515740739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46001.927515740739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46001.927515740739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46001.927515740739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46001.927515740739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46001.927515740739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46001.927515740739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46001.927515740739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46001.927515740739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46001.927515740739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46001.927515740739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46001.927515740739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46001.927515740739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46001.927515740739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46001.927515740739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46001.927515740739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46001.927515740739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46001.927515740739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46001.927515740739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46001.927515740739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46001.927515740739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46001.927515740739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46001.927515740739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46001.927515740739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46001.927515740739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46001.927515740739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46001.927515740739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46001.927515740739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46001.927515740739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46001.927515740739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46001.927515740739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46001.927515740739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46001.927515740739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46001.927515740739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46001.927515740739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46001.927515740739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46001.927515740739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46001.927515740739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46001.927515740739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46001.927515740739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46001.927515740739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46001.927515740739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46001.927515740739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46001.927515740739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46001.927515740739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46001.927515740739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46001.927515740739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46001.927515740739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46001.927515740739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46001.927515740739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46001.927515740739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46001.927515740739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46001.927515740739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46001.927515740739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46001.927515740739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46001.927515740739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46001.927515740739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46001.927515740739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46001.927515740739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46001.927515740739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46001.927515740739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46001.927515740739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46001.927515740739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46001.927515740739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46001.927515740739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46001.927515740739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46001.927515740739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46001.927515740739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46001.927515740739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46001.927515740739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46001.927515740739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46001.927515740739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46001.927515740739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46001.927515740739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46001.927515740739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46001.927515740739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46001.927515740739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46001.927515740739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46001.927515740739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46001.927515740739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46001.927515740739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46001.927515740739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46001.927515740739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46001.927515740739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46001.927515740739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46001.927515740739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46001.927515740739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46001.927515740739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46001.927515740739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46001.927515740739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46001.927515740739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46001.927515740739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46001.927515740739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46001.927515740739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46001.927515740739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46001.927515740739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46001.927515740739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46001.927515740739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46001.927515740739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46001.927515740739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46001.927515740739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46001.927515740739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46001.927515740739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46001.927515740739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46001.927515740739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46001.927515740739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46001.927515740739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46001.927515740739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46001.927515740739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46001.927515740739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46001.927515740739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46001.927515740739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46001.927515740739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46001.927515740739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46001.927515740739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46001.927515740739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46001.927515740739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46001.927515740739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46001.927515740739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46001.927515740739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46001.927515740739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46001.927515740739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46001.927515740739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46001.927515740739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46001.927515740739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46001.927515740739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46001.927515740739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46001.927515740739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46001.927515740739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46001.927515740739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46001.927515740739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46001.927515740739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46001.927515740739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46001.927515740739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46001.927515740739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46001.927515740739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46001.927515740739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46001.927515740739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46001.927515740739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46001.927515740739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46001.927515740739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46001.927515740739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46001.927515740739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46001.927515740739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46001.927515740739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46001.927515740739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46001.927515740739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46001.927515740739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46001.927515740739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46001.927515740739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46001.927515740739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46001.927515740739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46001.927515740739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46001.927515740739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46001.927515740739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46001.927515740739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46001.927515740739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46001.927515740739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46001.927515740739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46001.927515740739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46001.927515740739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46001.927515740739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46001.927515740739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46001.927515740739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46001.927515740739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46001.927515740739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46001.927515740739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46001.927515740739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46001.927515740739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46001.927515740739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46001.927515740739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46001.927515740739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46001.927515740739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46001.927515740739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46001.927515740739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46001.927515740739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46001.927515740739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46001.927515740739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46001.927515740739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46001.927515740739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46001.927515740739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46001.927515740739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46001.927515740739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46001.927515740739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46001.927515740739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46001.927515740739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46001.927515740739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46001.927515740739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46001.927515740739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46001.927515740739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46001.927515740739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46001.927515740739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46001.927515740739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46001.927515740739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46001.927515740739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46001.927515740739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46001.927515740739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46001.927515740739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46001.927515740739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46001.927515740739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46001.927515740739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46001.927515740739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46001.927515740739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46001.927515740739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46001.927515740739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46001.927515740739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46001.927515740739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46001.927515740739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46001.927515740739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46001.927515740739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46001.927515740739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46001.927515740739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46001.927515740739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46001.927515740739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46001.927515740739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46001.927515740739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46001.927515740739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46001.927515740739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46001.927515740739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46001.927515740739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46001.927515740739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46001.927515740739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46001.927515740739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46001.927515740739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46001.927515740739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46001.927515740739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46001.927515740739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46001.927515740739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46001.927515740739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46001.927515740739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46001.927515740739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46001.927515740739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46001.927515740739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46001.927515740739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46001.927515740739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46001.927515740739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46001.927515740739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46001.927515740739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46001.927515740739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46001.927515740739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46001.927515740739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46001.927515740739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46001.927515740739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46001.927515740739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46001.927515740739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46001.927515740739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46001.927515740739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46001.927515740739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46001.927515740739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46001.927515740739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46001.927515740739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46001.927515740739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46001.927515740739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46001.927515740739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46001.927515740739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46001.927515740739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46001.927515740739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46001.927515740739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46001.927515740739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46001.927515740739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46001.927515740739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46001.927515740739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46001.927515740739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46001.927515740739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46001.927515740739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46001.927515740739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46001.927515740739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46001.927515740739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46001.927515740739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46001.927515740739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46001.927515740739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46001.927515740739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46001.927515740739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46001.927515740739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46001.927515740739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46001.927515740739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46001.927515740739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46001.927515740739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46001.927515740739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46001.927515740739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46001.927515740739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46001.927515740739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46001.927515740739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46001.927515740739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46001.927515740739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46001.927515740739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46001.927515740739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46001.927515740739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46001.927515740739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46001.927515740739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46001.927515740739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46001.927515740739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46001.927515740739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46001.927515740739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46001.927515740739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46001.927515740739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46001.927515740739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46001.927515740739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46001.927515740739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46001.927515740739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46001.927515740739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46001.927515740739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46001.927515740739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46001.927515740739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46001.927515740739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46001.927515740739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46001.927515740739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46001.927515740739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46001.927515740739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46001.927515740739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46001.927515740739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46001.927515740739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46001.927515740739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46001.927515740739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46001.927515740739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46001.927515740739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46001.927515740739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46001.927515740739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46001.927515740739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46001.927515740739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46001.927515740739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46001.927515740739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46001.927515740739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46001.927515740739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46001.927515740739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46001.927515740739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46001.927515740739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46001.927515740739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46001.927515740739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46001.927515740739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46001.927515740739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46001.927515740739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46001.927515740739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46001.927515740739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46001.927515740739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46001.927515740739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46001.927515740739</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298.44679814814299</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3.1333722222188953</v>
      </c>
      <c r="H3" s="91">
        <v>45998.664027777777</v>
      </c>
      <c r="I3" s="106" t="str">
        <f>IFERROR(VLOOKUP(D3,DB!A:F,6,0),"")</f>
        <v>SCECO</v>
      </c>
      <c r="J3" s="106" t="str">
        <f>IFERROR(VLOOKUP(D3,DB!A:G,7,0),"")</f>
        <v>Vandalized</v>
      </c>
      <c r="K3" s="93" t="s">
        <v>39127</v>
      </c>
      <c r="L3" s="87" t="str">
        <f>IFERROR(VLOOKUP(D3,DB!A:I,9,0),"")</f>
        <v>Latis</v>
      </c>
    </row>
    <row r="4" spans="1:16" ht="15" customHeight="1">
      <c r="A4" s="106" t="s">
        <v>39128</v>
      </c>
      <c r="B4" s="106" t="str">
        <f>IFERROR(VLOOKUP(D4,DB!A:K,11,0),"")</f>
        <v>R4</v>
      </c>
      <c r="C4" s="89">
        <v>2</v>
      </c>
      <c r="D4" s="87" t="s">
        <v>30581</v>
      </c>
      <c r="E4" s="90" t="s">
        <v>39106</v>
      </c>
      <c r="F4" s="91">
        <v>46001.904861111114</v>
      </c>
      <c r="G4" s="92">
        <f t="shared" ref="G4:G13" ca="1" si="1">IFERROR(NOW()-F4,"")</f>
        <v>2.2654629625321832E-2</v>
      </c>
      <c r="H4" s="91">
        <v>46001.898333333331</v>
      </c>
      <c r="I4" s="106" t="str">
        <f>IFERROR(VLOOKUP(D4,DB!A:F,6,0),"")</f>
        <v>SCECO</v>
      </c>
      <c r="J4" s="106" t="str">
        <f>IFERROR(VLOOKUP(D4,DB!A:G,7,0),"")</f>
        <v>Dead</v>
      </c>
      <c r="K4" s="93" t="s">
        <v>39129</v>
      </c>
      <c r="L4" s="87" t="str">
        <f>IFERROR(VLOOKUP(D4,DB!A:I,9,0),"")</f>
        <v>Latis</v>
      </c>
    </row>
    <row r="5" spans="1:16" ht="15" customHeight="1">
      <c r="A5" s="106"/>
      <c r="B5" s="106" t="str">
        <f>IFERROR(VLOOKUP(D5,DB!A:K,11,0),"")</f>
        <v/>
      </c>
      <c r="C5" s="89"/>
      <c r="D5" s="87"/>
      <c r="E5" s="90"/>
      <c r="F5" s="91"/>
      <c r="G5" s="92">
        <f t="shared" ca="1" si="1"/>
        <v>46001.927515740739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46001.927515740739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46001.927515740739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46001.927515740739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46001.927515740739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46001.927515740739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46001.927515740739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46001.927515740739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46001.927515740739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46001.927515740739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46001.927515740739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46001.927515740739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46001.927515740739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46001.927515740739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46001.927515740739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46001.927515740739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46001.927515740739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46001.927515740739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46001.927515740739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46001.927515740739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46001.927515740739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46001.927515740739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46001.927515740739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46001.927515740739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46001.927515740739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46001.927515740739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46001.927515740739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46001.927515740739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46001.927515740739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46001.927515740739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46001.927515740739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46001.927515740739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46001.927515740739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46001.927515740739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46001.927515740739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46001.927515740739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46001.927515740739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46001.927515740739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46001.927515740739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46001.927515740739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46001.927515740739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46001.927515740739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46001.927515740739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46001.927515740739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46001.927515740739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46001.927515740739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46001.927515740739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46001.927515740739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46001.927515740739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46001.927515740739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46001.927515740739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46001.927515740739</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46001.927515740739</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46001.927515740739</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46001.927515740739</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39130</v>
      </c>
    </row>
    <row r="2" spans="1:13" s="39" customFormat="1">
      <c r="A2" s="37" t="s">
        <v>39131</v>
      </c>
      <c r="B2" s="37" t="str">
        <f>IFERROR(VLOOKUP(D2,[1]DB!A:K,11,0),"")</f>
        <v>R5</v>
      </c>
      <c r="C2" s="37">
        <v>3</v>
      </c>
      <c r="D2" s="99" t="s">
        <v>36085</v>
      </c>
      <c r="E2" s="37" t="s">
        <v>39106</v>
      </c>
      <c r="F2" s="38">
        <v>45891.832060185188</v>
      </c>
      <c r="G2" s="101">
        <f ca="1">IFERROR(NOW()-F2,"")</f>
        <v>110.09545555555087</v>
      </c>
      <c r="H2" s="38">
        <v>45891.790393518517</v>
      </c>
      <c r="I2" s="37" t="str">
        <f>IFERROR(VLOOKUP(D2,[1]DB!A:F,6,0),"")</f>
        <v>Generator-SG</v>
      </c>
      <c r="J2" s="37" t="str">
        <f>IFERROR(VLOOKUP(D2,[1]DB!A:G,7,0),"")</f>
        <v>Vandalized</v>
      </c>
      <c r="K2" s="37" t="s">
        <v>39132</v>
      </c>
      <c r="L2" s="37" t="str">
        <f>IFERROR(VLOOKUP(D2,[1]DB!A:I,9,0),"")</f>
        <v>Latis</v>
      </c>
      <c r="M2" s="155"/>
    </row>
    <row r="3" spans="1:13" s="39" customFormat="1" ht="30.75">
      <c r="A3" s="37" t="s">
        <v>39133</v>
      </c>
      <c r="B3" s="37" t="str">
        <f>IFERROR(VLOOKUP(D3,[1]DB!A:K,11,0),"")</f>
        <v>R5</v>
      </c>
      <c r="C3" s="37">
        <v>1</v>
      </c>
      <c r="D3" s="37" t="s">
        <v>33407</v>
      </c>
      <c r="E3" s="37" t="s">
        <v>39112</v>
      </c>
      <c r="F3" s="38">
        <v>45926.188877314817</v>
      </c>
      <c r="G3" s="101">
        <f t="shared" ref="G3" ca="1" si="0">IFERROR(NOW()-F3,"")</f>
        <v>75.738638425922545</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39112</v>
      </c>
      <c r="F4" s="103">
        <v>45948.661111111112</v>
      </c>
      <c r="G4" s="104">
        <f t="shared" ref="G4" ca="1" si="1">IFERROR(NOW()-F4,"")</f>
        <v>53.266404629626777</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20.554217129625613</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4.8200273148104316</v>
      </c>
      <c r="H6" s="38">
        <v>45997.093599537038</v>
      </c>
      <c r="I6" s="37" t="str">
        <f>IFERROR(VLOOKUP(D6,[1]DB!A:F,6,0),"")</f>
        <v>SCECO</v>
      </c>
      <c r="J6" s="37" t="str">
        <f>IFERROR(VLOOKUP(D6,[1]DB!A:G,7,0),"")</f>
        <v>In progress</v>
      </c>
      <c r="K6" s="37" t="s">
        <v>39140</v>
      </c>
      <c r="L6" s="37" t="str">
        <f>IFERROR(VLOOKUP(D6,[1]DB!A:I,9,0),"")</f>
        <v>Latis</v>
      </c>
      <c r="M6" s="37"/>
    </row>
    <row r="7" spans="1:13">
      <c r="A7" s="37" t="s">
        <v>39141</v>
      </c>
      <c r="B7" s="37" t="str">
        <f>IFERROR(VLOOKUP(D7,[1]DB!A:K,11,0),"")</f>
        <v>R5</v>
      </c>
      <c r="C7" s="37">
        <v>1</v>
      </c>
      <c r="D7" s="99" t="s">
        <v>35439</v>
      </c>
      <c r="E7" s="37" t="s">
        <v>39106</v>
      </c>
      <c r="F7" s="38">
        <v>46001.840150462966</v>
      </c>
      <c r="G7" s="129">
        <f ca="1">IFERROR(NOW()-F7,"")</f>
        <v>8.7365277773642447E-2</v>
      </c>
      <c r="H7" s="38">
        <v>46001.834421296298</v>
      </c>
      <c r="I7" s="37" t="str">
        <f>IFERROR(VLOOKUP(D7,[1]DB!A:F,6,0),"")</f>
        <v>Generator-SG</v>
      </c>
      <c r="J7" s="37" t="str">
        <f>IFERROR(VLOOKUP(D7,[1]DB!A:G,7,0),"")</f>
        <v>Vandalized</v>
      </c>
      <c r="K7" s="37" t="s">
        <v>39142</v>
      </c>
      <c r="L7" s="37" t="str">
        <f>IFERROR(VLOOKUP(D7,[1]DB!A:I,9,0),"")</f>
        <v>Latis</v>
      </c>
      <c r="M7" s="37"/>
    </row>
    <row r="8" spans="1:13">
      <c r="A8" s="37"/>
      <c r="B8" s="37" t="str">
        <f>IFERROR(VLOOKUP(D8,[1]DB!A:K,11,0),"")</f>
        <v/>
      </c>
      <c r="C8" s="37"/>
      <c r="D8" s="151"/>
      <c r="E8" s="37"/>
      <c r="F8" s="38"/>
      <c r="G8" s="129">
        <f ca="1">IFERROR(NOW()-F8,"")</f>
        <v>46001.927515740739</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46001.927515740739</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46001.927515740739</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46001.927515740739</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46001.927515740739</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46001.927515740739</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46001.927515740739</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46001.927515740739</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46001.927515740739</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46001.927515740739</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46001.927515740739</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46001.927515740739</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46001.927515740739</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46001.927515740739</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46001.927515740739</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46001.927515740739</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46001.927515740739</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46001.927515740739</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46001.927515740739</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46001.927515740739</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46001.927515740739</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46001.927515740739</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46001.927515740739</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46001.927515740739</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46001.927515740739</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46001.927515740739</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46001.927515740739</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46001.927515740739</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46001.927515740739</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46001.927515740739</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46001.927515740739</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46001.927515740739</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46001.927515740739</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46001.927515740739</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46001.927515740739</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46001.927515740739</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46001.927515740739</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46001.927515740739</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46001.927515740739</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46001.927515740739</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46001.927515740739</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46001.927515740739</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46001.927515740739</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46001.927515740739</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46001.927515740739</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46001.927515740739</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46001.927515740739</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46001.927515740739</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46001.927515740739</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46001.927515740739</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46001.927515740739</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46001.927515740739</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46001.927515740739</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46001.927515740739</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46001.927515740739</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46001.927515740739</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46001.927515740739</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46001.927515740739</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46001.927515740739</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46001.927515740739</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46001.927515740739</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46001.927515740739</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46001.927515740739</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46001.927515740739</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46001.927515740739</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46001.927515740739</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46001.927515740739</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46001.927515740739</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46001.927515740739</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46001.927515740739</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46001.927515740739</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46001.927515740739</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46001.927515740739</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46001.927515740739</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46001.927515740739</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46001.927515740739</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46001.927515740739</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46001.927515740739</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46001.927515740739</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46001.927515740739</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46001.927515740739</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46001.927515740739</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46001.927515740739</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46001.927515740739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46001.927515740739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46001.927515740739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46001.927515740739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46001.927515740739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46001.927515740739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46001.927515740739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46001.927515740739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46001.927515740739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46001.927515740739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46001.927515740739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46001.927515740739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46001.927515740739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46001.927515740739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46001.927515740739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46001.927515740739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46001.927515740739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46001.927515740739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46001.927515740739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46001.927515740739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46001.927515740739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46001.927515740739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46001.927515740739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46001.927515740739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46001.927515740739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46001.927515740739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46001.927515740739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46001.927515740739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46001.927515740739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46001.927515740739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46001.927515740739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46001.927515740739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46001.927515740739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46001.927515740739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46001.927515740739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46001.927515740739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46001.927515740739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46001.927515740739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46001.927515740739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46001.927515740739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46001.927515740739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46001.927515740739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46001.927515740739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46001.927515740739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46001.927515740739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46001.927515740739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46001.927515740739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46001.927515740739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46001.927515740739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46001.927515740739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46001.927515740739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46001.927515740739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46001.927515740739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46001.927515740739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46001.927515740739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46001.927515740739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46001.927515740739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46001.927515740739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46001.927515740739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46001.927515740739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46001.927515740739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46001.927515740739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46001.927515740739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46001.927515740739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46001.927515740739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46001.927515740739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46001.927515740739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46001.927515740739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46001.927515740739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46001.927515740739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46001.927515740739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46001.927515740739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46001.927515740739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46001.927515740739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46001.927515740739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46001.927515740739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46001.927515740739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46001.927515740739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46001.927515740739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46001.927515740739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46001.927515740739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46001.927515740739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46001.927515740739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46001.927515740739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46001.927515740739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46001.927515740739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46001.927515740739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46001.927515740739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46001.927515740739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46001.927515740739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46001.927515740739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46001.927515740739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46001.927515740739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46001.927515740739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46001.927515740739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46001.927515740739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46001.927515740739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46001.927515740739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46001.927515740739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46001.927515740739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46001.927515740739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46001.927515740739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46001.927515740739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46001.927515740739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46001.927515740739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46001.927515740739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46001.927515740739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46001.927515740739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46001.927515740739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46001.927515740739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46001.927515740739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46001.927515740739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46001.927515740739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46001.927515740739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46001.927515740739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46001.927515740739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46001.927515740739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46001.927515740739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46001.927515740739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46001.927515740739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46001.927515740739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46001.927515740739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46001.927515740739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46001.927515740739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46001.927515740739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46001.927515740739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46001.927515740739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46001.927515740739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46001.927515740739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46001.927515740739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46001.927515740739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46001.927515740739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46001.927515740739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46001.927515740739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46001.927515740739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46001.927515740739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46001.927515740739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46001.927515740739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46001.927515740739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46001.927515740739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46001.927515740739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46001.927515740739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46001.927515740739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46001.927515740739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46001.927515740739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46001.927515740739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46001.927515740739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46001.927515740739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46001.927515740739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46001.927515740739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46001.927515740739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46001.927515740739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46001.927515740739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46001.927515740739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46001.927515740739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46001.927515740739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46001.927515740739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46001.927515740739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46001.927515740739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46001.927515740739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46001.927515740739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46001.927515740739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46001.927515740739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46001.927515740739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46001.927515740739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46001.927515740739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46001.927515740739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46001.927515740739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46001.927515740739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46001.927515740739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46001.927515740739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46001.927515740739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46001.927515740739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46001.927515740739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46001.927515740739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46001.927515740739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46001.927515740739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46001.927515740739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46001.927515740739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46001.927515740739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46001.927515740739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46001.927515740739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46001.927515740739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46001.927515740739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46001.927515740739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46001.927515740739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46001.927515740739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46001.927515740739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46001.927515740739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46001.927515740739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46001.927515740739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46001.927515740739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46001.927515740739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46001.927515740739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46001.927515740739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46001.927515740739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46001.927515740739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46001.927515740739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46001.927515740739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46001.927515740739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46001.927515740739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46001.927515740739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46001.927515740739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46001.927515740739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46001.927515740739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46001.927515740739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46001.927515740739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46001.927515740739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46001.927515740739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46001.927515740739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46001.927515740739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46001.927515740739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46001.927515740739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46001.927515740739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46001.927515740739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46001.927515740739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46001.927515740739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46001.927515740739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46001.927515740739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46001.927515740739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46001.927515740739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46001.927515740739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46001.927515740739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46001.927515740739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46001.927515740739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46001.927515740739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46001.927515740739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46001.927515740739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46001.927515740739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46001.927515740739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46001.927515740739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46001.927515740739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46001.927515740739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46001.927515740739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46001.927515740739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46001.927515740739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46001.927515740739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46001.927515740739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46001.927515740739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46001.927515740739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46001.927515740739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46001.927515740739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46001.927515740739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46001.927515740739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46001.927515740739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46001.927515740739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46001.927515740739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46001.927515740739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46001.927515740739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46001.927515740739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46001.927515740739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46001.927515740739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46001.927515740739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46001.927515740739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46001.927515740739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46001.927515740739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46001.927515740739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46001.927515740739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46001.927515740739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46001.927515740739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46001.927515740739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46001.927515740739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46001.927515740739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46001.927515740739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46001.927515740739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46001.927515740739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46001.927515740739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46001.927515740739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46001.927515740739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46001.927515740739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46001.927515740739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46001.927515740739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46001.927515740739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46001.927515740739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46001.927515740739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46001.927515740739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46001.927515740739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46001.927515740739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46001.927515740739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46001.927515740739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46001.927515740739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46001.927515740739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46001.927515740739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46001.927515740739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46001.927515740739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46001.927515740739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46001.927515740739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46001.927515740739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46001.927515740739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46001.927515740739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46001.927515740739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46001.927515740739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46001.927515740739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46001.927515740739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46001.927515740739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46001.927515740739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46001.927515740739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46001.927515740739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46001.927515740739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46001.927515740739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46001.927515740739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46001.927515740739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46001.927515740739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46001.927515740739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46001.927515740739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46001.927515740739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46001.927515740739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46001.927515740739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46001.927515740739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46001.927515740739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46001.927515740739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46001.927515740739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46001.927515740739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46001.927515740739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46001.927515740739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46001.927515740739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46001.927515740739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46001.927515740739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46001.927515740739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46001.927515740739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46001.927515740739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46001.927515740739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46001.927515740739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46001.927515740739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46001.927515740739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46001.927515740739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46001.927515740739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46001.927515740739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46001.927515740739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46001.927515740739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46001.927515740739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46001.927515740739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46001.927515740739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46001.927515740739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46001.927515740739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46001.927515740739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46001.927515740739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46001.927515740739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46001.927515740739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46001.927515740739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46001.927515740739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46001.927515740739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46001.927515740739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46001.927515740739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46001.927515740739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46001.927515740739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46001.927515740739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46001.927515740739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46001.927515740739</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46001.927515740739</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46001.927515740739</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46001.927515740739</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46001.927515740739</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46001.927515740739</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46001.927515740739</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46001.927515740739</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46001.927515740739</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46001.927515740739</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46001.927515740739</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46001.927515740739</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2025-12-10T19:15:46Z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